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2 1 Naklady" sheetId="12" r:id="rId4"/>
    <sheet name="1 1 Pol" sheetId="13" r:id="rId5"/>
    <sheet name="1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'1 1 Pol'!$1:$7</definedName>
    <definedName name="_xlnm.Print_Titles" localSheetId="5">'1 2 Pol'!$1:$7</definedName>
    <definedName name="_xlnm.Print_Titles" localSheetId="3">'2 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'1 1 Pol'!$A$1:$X$222</definedName>
    <definedName name="_xlnm.Print_Area" localSheetId="5">'1 2 Pol'!$A$1:$X$128</definedName>
    <definedName name="_xlnm.Print_Area" localSheetId="3">'2 1 Naklady'!$A$1:$X$60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G45" i="1"/>
  <c r="F45" i="1"/>
  <c r="G44" i="1"/>
  <c r="H44" i="1" s="1"/>
  <c r="I44" i="1" s="1"/>
  <c r="F44" i="1"/>
  <c r="G43" i="1"/>
  <c r="F43" i="1"/>
  <c r="G41" i="1"/>
  <c r="F41" i="1"/>
  <c r="G40" i="1"/>
  <c r="F40" i="1"/>
  <c r="G39" i="1"/>
  <c r="F39" i="1"/>
  <c r="G127" i="14"/>
  <c r="BA107" i="14"/>
  <c r="BA105" i="14"/>
  <c r="BA92" i="14"/>
  <c r="BA81" i="14"/>
  <c r="BA76" i="14"/>
  <c r="BA54" i="14"/>
  <c r="BA51" i="14"/>
  <c r="BA38" i="14"/>
  <c r="BA35" i="14"/>
  <c r="BA32" i="14"/>
  <c r="BA29" i="14"/>
  <c r="BA26" i="14"/>
  <c r="BA23" i="14"/>
  <c r="BA20" i="14"/>
  <c r="BA17" i="14"/>
  <c r="BA14" i="14"/>
  <c r="BA12" i="14"/>
  <c r="BA10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6" i="14"/>
  <c r="M16" i="14" s="1"/>
  <c r="I16" i="14"/>
  <c r="K16" i="14"/>
  <c r="O16" i="14"/>
  <c r="O8" i="14" s="1"/>
  <c r="Q16" i="14"/>
  <c r="V16" i="14"/>
  <c r="G19" i="14"/>
  <c r="M19" i="14" s="1"/>
  <c r="I19" i="14"/>
  <c r="K19" i="14"/>
  <c r="O19" i="14"/>
  <c r="Q19" i="14"/>
  <c r="V19" i="14"/>
  <c r="G22" i="14"/>
  <c r="I22" i="14"/>
  <c r="K22" i="14"/>
  <c r="M22" i="14"/>
  <c r="O22" i="14"/>
  <c r="Q22" i="14"/>
  <c r="V22" i="14"/>
  <c r="G25" i="14"/>
  <c r="I25" i="14"/>
  <c r="K25" i="14"/>
  <c r="M25" i="14"/>
  <c r="O25" i="14"/>
  <c r="Q25" i="14"/>
  <c r="V25" i="14"/>
  <c r="G28" i="14"/>
  <c r="M28" i="14" s="1"/>
  <c r="I28" i="14"/>
  <c r="K28" i="14"/>
  <c r="O28" i="14"/>
  <c r="Q28" i="14"/>
  <c r="V28" i="14"/>
  <c r="G31" i="14"/>
  <c r="M31" i="14" s="1"/>
  <c r="I31" i="14"/>
  <c r="K31" i="14"/>
  <c r="O31" i="14"/>
  <c r="Q31" i="14"/>
  <c r="V31" i="14"/>
  <c r="G34" i="14"/>
  <c r="I34" i="14"/>
  <c r="K34" i="14"/>
  <c r="M34" i="14"/>
  <c r="O34" i="14"/>
  <c r="Q34" i="14"/>
  <c r="V34" i="14"/>
  <c r="G37" i="14"/>
  <c r="I37" i="14"/>
  <c r="K37" i="14"/>
  <c r="M37" i="14"/>
  <c r="O37" i="14"/>
  <c r="Q37" i="14"/>
  <c r="V37" i="14"/>
  <c r="G40" i="14"/>
  <c r="M40" i="14" s="1"/>
  <c r="I40" i="14"/>
  <c r="K40" i="14"/>
  <c r="O40" i="14"/>
  <c r="Q40" i="14"/>
  <c r="V40" i="14"/>
  <c r="G43" i="14"/>
  <c r="M43" i="14" s="1"/>
  <c r="I43" i="14"/>
  <c r="K43" i="14"/>
  <c r="O43" i="14"/>
  <c r="Q43" i="14"/>
  <c r="V43" i="14"/>
  <c r="G46" i="14"/>
  <c r="I46" i="14"/>
  <c r="K46" i="14"/>
  <c r="M46" i="14"/>
  <c r="O46" i="14"/>
  <c r="Q46" i="14"/>
  <c r="V46" i="14"/>
  <c r="G48" i="14"/>
  <c r="I48" i="14"/>
  <c r="K48" i="14"/>
  <c r="M48" i="14"/>
  <c r="O48" i="14"/>
  <c r="Q48" i="14"/>
  <c r="V48" i="14"/>
  <c r="G50" i="14"/>
  <c r="M50" i="14" s="1"/>
  <c r="I50" i="14"/>
  <c r="K50" i="14"/>
  <c r="O50" i="14"/>
  <c r="Q50" i="14"/>
  <c r="V50" i="14"/>
  <c r="G53" i="14"/>
  <c r="M53" i="14" s="1"/>
  <c r="I53" i="14"/>
  <c r="K53" i="14"/>
  <c r="O53" i="14"/>
  <c r="Q53" i="14"/>
  <c r="V53" i="14"/>
  <c r="G56" i="14"/>
  <c r="I56" i="14"/>
  <c r="K56" i="14"/>
  <c r="M56" i="14"/>
  <c r="O56" i="14"/>
  <c r="Q56" i="14"/>
  <c r="V56" i="14"/>
  <c r="G58" i="14"/>
  <c r="I58" i="14"/>
  <c r="K58" i="14"/>
  <c r="M58" i="14"/>
  <c r="O58" i="14"/>
  <c r="Q58" i="14"/>
  <c r="V58" i="14"/>
  <c r="G61" i="14"/>
  <c r="M61" i="14" s="1"/>
  <c r="I61" i="14"/>
  <c r="K61" i="14"/>
  <c r="O61" i="14"/>
  <c r="Q61" i="14"/>
  <c r="V61" i="14"/>
  <c r="G67" i="14"/>
  <c r="I67" i="14"/>
  <c r="K67" i="14"/>
  <c r="M67" i="14"/>
  <c r="O67" i="14"/>
  <c r="Q67" i="14"/>
  <c r="V67" i="14"/>
  <c r="G75" i="14"/>
  <c r="M75" i="14" s="1"/>
  <c r="I75" i="14"/>
  <c r="K75" i="14"/>
  <c r="O75" i="14"/>
  <c r="Q75" i="14"/>
  <c r="V75" i="14"/>
  <c r="G78" i="14"/>
  <c r="I78" i="14"/>
  <c r="K78" i="14"/>
  <c r="M78" i="14"/>
  <c r="O78" i="14"/>
  <c r="Q78" i="14"/>
  <c r="V78" i="14"/>
  <c r="G80" i="14"/>
  <c r="M80" i="14" s="1"/>
  <c r="I80" i="14"/>
  <c r="K80" i="14"/>
  <c r="O80" i="14"/>
  <c r="Q80" i="14"/>
  <c r="V80" i="14"/>
  <c r="G83" i="14"/>
  <c r="I83" i="14"/>
  <c r="K83" i="14"/>
  <c r="M83" i="14"/>
  <c r="O83" i="14"/>
  <c r="Q83" i="14"/>
  <c r="V83" i="14"/>
  <c r="G84" i="14"/>
  <c r="M84" i="14" s="1"/>
  <c r="I84" i="14"/>
  <c r="K84" i="14"/>
  <c r="O84" i="14"/>
  <c r="Q84" i="14"/>
  <c r="V84" i="14"/>
  <c r="G86" i="14"/>
  <c r="I86" i="14"/>
  <c r="K86" i="14"/>
  <c r="M86" i="14"/>
  <c r="O86" i="14"/>
  <c r="Q86" i="14"/>
  <c r="V86" i="14"/>
  <c r="G88" i="14"/>
  <c r="M88" i="14" s="1"/>
  <c r="I88" i="14"/>
  <c r="K88" i="14"/>
  <c r="O88" i="14"/>
  <c r="Q88" i="14"/>
  <c r="V88" i="14"/>
  <c r="G90" i="14"/>
  <c r="I90" i="14"/>
  <c r="O90" i="14"/>
  <c r="Q90" i="14"/>
  <c r="G91" i="14"/>
  <c r="M91" i="14" s="1"/>
  <c r="M90" i="14" s="1"/>
  <c r="I91" i="14"/>
  <c r="K91" i="14"/>
  <c r="K90" i="14" s="1"/>
  <c r="O91" i="14"/>
  <c r="Q91" i="14"/>
  <c r="V91" i="14"/>
  <c r="V90" i="14" s="1"/>
  <c r="G94" i="14"/>
  <c r="I94" i="14"/>
  <c r="K94" i="14"/>
  <c r="M94" i="14"/>
  <c r="O94" i="14"/>
  <c r="Q94" i="14"/>
  <c r="V94" i="14"/>
  <c r="G96" i="14"/>
  <c r="K96" i="14"/>
  <c r="O96" i="14"/>
  <c r="V96" i="14"/>
  <c r="G97" i="14"/>
  <c r="M97" i="14" s="1"/>
  <c r="M96" i="14" s="1"/>
  <c r="I97" i="14"/>
  <c r="I96" i="14" s="1"/>
  <c r="K97" i="14"/>
  <c r="O97" i="14"/>
  <c r="Q97" i="14"/>
  <c r="Q96" i="14" s="1"/>
  <c r="V97" i="14"/>
  <c r="G101" i="14"/>
  <c r="I101" i="14"/>
  <c r="K101" i="14"/>
  <c r="M101" i="14"/>
  <c r="O101" i="14"/>
  <c r="Q101" i="14"/>
  <c r="V101" i="14"/>
  <c r="G103" i="14"/>
  <c r="G100" i="14" s="1"/>
  <c r="I103" i="14"/>
  <c r="K103" i="14"/>
  <c r="O103" i="14"/>
  <c r="O100" i="14" s="1"/>
  <c r="Q103" i="14"/>
  <c r="V103" i="14"/>
  <c r="G104" i="14"/>
  <c r="M104" i="14" s="1"/>
  <c r="I104" i="14"/>
  <c r="I100" i="14" s="1"/>
  <c r="K104" i="14"/>
  <c r="O104" i="14"/>
  <c r="Q104" i="14"/>
  <c r="Q100" i="14" s="1"/>
  <c r="V104" i="14"/>
  <c r="G106" i="14"/>
  <c r="M106" i="14" s="1"/>
  <c r="I106" i="14"/>
  <c r="K106" i="14"/>
  <c r="K100" i="14" s="1"/>
  <c r="O106" i="14"/>
  <c r="Q106" i="14"/>
  <c r="V106" i="14"/>
  <c r="V100" i="14" s="1"/>
  <c r="G108" i="14"/>
  <c r="I108" i="14"/>
  <c r="K108" i="14"/>
  <c r="M108" i="14"/>
  <c r="O108" i="14"/>
  <c r="Q108" i="14"/>
  <c r="V108" i="14"/>
  <c r="G110" i="14"/>
  <c r="M110" i="14" s="1"/>
  <c r="I110" i="14"/>
  <c r="K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M112" i="14" s="1"/>
  <c r="I112" i="14"/>
  <c r="K112" i="14"/>
  <c r="O112" i="14"/>
  <c r="Q112" i="14"/>
  <c r="V112" i="14"/>
  <c r="G115" i="14"/>
  <c r="I115" i="14"/>
  <c r="K115" i="14"/>
  <c r="M115" i="14"/>
  <c r="O115" i="14"/>
  <c r="Q115" i="14"/>
  <c r="V115" i="14"/>
  <c r="G119" i="14"/>
  <c r="M119" i="14" s="1"/>
  <c r="I119" i="14"/>
  <c r="K119" i="14"/>
  <c r="O119" i="14"/>
  <c r="Q119" i="14"/>
  <c r="V119" i="14"/>
  <c r="G120" i="14"/>
  <c r="M120" i="14" s="1"/>
  <c r="I120" i="14"/>
  <c r="K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I122" i="14"/>
  <c r="K122" i="14"/>
  <c r="M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I124" i="14"/>
  <c r="O124" i="14"/>
  <c r="Q124" i="14"/>
  <c r="G125" i="14"/>
  <c r="M125" i="14" s="1"/>
  <c r="M124" i="14" s="1"/>
  <c r="I125" i="14"/>
  <c r="K125" i="14"/>
  <c r="K124" i="14" s="1"/>
  <c r="O125" i="14"/>
  <c r="Q125" i="14"/>
  <c r="V125" i="14"/>
  <c r="V124" i="14" s="1"/>
  <c r="AE127" i="14"/>
  <c r="AF127" i="14"/>
  <c r="G221" i="13"/>
  <c r="BA212" i="13"/>
  <c r="BA153" i="13"/>
  <c r="BA150" i="13"/>
  <c r="BA92" i="13"/>
  <c r="BA86" i="13"/>
  <c r="BA70" i="13"/>
  <c r="BA61" i="13"/>
  <c r="BA56" i="13"/>
  <c r="BA53" i="13"/>
  <c r="BA48" i="13"/>
  <c r="BA44" i="13"/>
  <c r="BA40" i="13"/>
  <c r="BA36" i="13"/>
  <c r="BA34" i="13"/>
  <c r="BA32" i="13"/>
  <c r="BA2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G8" i="13" s="1"/>
  <c r="I15" i="13"/>
  <c r="K15" i="13"/>
  <c r="M15" i="13"/>
  <c r="O15" i="13"/>
  <c r="O8" i="13" s="1"/>
  <c r="Q15" i="13"/>
  <c r="V15" i="13"/>
  <c r="G18" i="13"/>
  <c r="M18" i="13" s="1"/>
  <c r="I18" i="13"/>
  <c r="K18" i="13"/>
  <c r="O18" i="13"/>
  <c r="Q18" i="13"/>
  <c r="V18" i="13"/>
  <c r="G21" i="13"/>
  <c r="I21" i="13"/>
  <c r="K21" i="13"/>
  <c r="M21" i="13"/>
  <c r="O21" i="13"/>
  <c r="Q21" i="13"/>
  <c r="V21" i="13"/>
  <c r="G24" i="13"/>
  <c r="I24" i="13"/>
  <c r="K24" i="13"/>
  <c r="M24" i="13"/>
  <c r="O24" i="13"/>
  <c r="Q24" i="13"/>
  <c r="V24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3" i="13"/>
  <c r="I33" i="13"/>
  <c r="K33" i="13"/>
  <c r="M33" i="13"/>
  <c r="O33" i="13"/>
  <c r="Q33" i="13"/>
  <c r="V33" i="13"/>
  <c r="G35" i="13"/>
  <c r="I35" i="13"/>
  <c r="K35" i="13"/>
  <c r="M35" i="13"/>
  <c r="O35" i="13"/>
  <c r="Q35" i="13"/>
  <c r="V35" i="13"/>
  <c r="G39" i="13"/>
  <c r="M39" i="13" s="1"/>
  <c r="I39" i="13"/>
  <c r="K39" i="13"/>
  <c r="O39" i="13"/>
  <c r="Q39" i="13"/>
  <c r="V39" i="13"/>
  <c r="G43" i="13"/>
  <c r="M43" i="13" s="1"/>
  <c r="I43" i="13"/>
  <c r="K43" i="13"/>
  <c r="O43" i="13"/>
  <c r="Q43" i="13"/>
  <c r="V43" i="13"/>
  <c r="G47" i="13"/>
  <c r="I47" i="13"/>
  <c r="K47" i="13"/>
  <c r="M47" i="13"/>
  <c r="O47" i="13"/>
  <c r="Q47" i="13"/>
  <c r="V47" i="13"/>
  <c r="G52" i="13"/>
  <c r="I52" i="13"/>
  <c r="K52" i="13"/>
  <c r="M52" i="13"/>
  <c r="O52" i="13"/>
  <c r="Q52" i="13"/>
  <c r="V52" i="13"/>
  <c r="G55" i="13"/>
  <c r="M55" i="13" s="1"/>
  <c r="I55" i="13"/>
  <c r="K55" i="13"/>
  <c r="O55" i="13"/>
  <c r="Q55" i="13"/>
  <c r="V55" i="13"/>
  <c r="G60" i="13"/>
  <c r="M60" i="13" s="1"/>
  <c r="I60" i="13"/>
  <c r="K60" i="13"/>
  <c r="O60" i="13"/>
  <c r="Q60" i="13"/>
  <c r="V60" i="13"/>
  <c r="G63" i="13"/>
  <c r="I63" i="13"/>
  <c r="K63" i="13"/>
  <c r="M63" i="13"/>
  <c r="O63" i="13"/>
  <c r="Q63" i="13"/>
  <c r="V63" i="13"/>
  <c r="G67" i="13"/>
  <c r="I67" i="13"/>
  <c r="K67" i="13"/>
  <c r="M67" i="13"/>
  <c r="O67" i="13"/>
  <c r="Q67" i="13"/>
  <c r="V67" i="13"/>
  <c r="G69" i="13"/>
  <c r="M69" i="13" s="1"/>
  <c r="I69" i="13"/>
  <c r="K69" i="13"/>
  <c r="O69" i="13"/>
  <c r="Q69" i="13"/>
  <c r="V69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7" i="13"/>
  <c r="I77" i="13"/>
  <c r="K77" i="13"/>
  <c r="M77" i="13"/>
  <c r="O77" i="13"/>
  <c r="Q77" i="13"/>
  <c r="V77" i="13"/>
  <c r="G80" i="13"/>
  <c r="M80" i="13" s="1"/>
  <c r="I80" i="13"/>
  <c r="K80" i="13"/>
  <c r="O80" i="13"/>
  <c r="Q80" i="13"/>
  <c r="V80" i="13"/>
  <c r="G85" i="13"/>
  <c r="M85" i="13" s="1"/>
  <c r="I85" i="13"/>
  <c r="K85" i="13"/>
  <c r="O85" i="13"/>
  <c r="Q85" i="13"/>
  <c r="V85" i="13"/>
  <c r="G89" i="13"/>
  <c r="I89" i="13"/>
  <c r="K89" i="13"/>
  <c r="M89" i="13"/>
  <c r="O89" i="13"/>
  <c r="Q89" i="13"/>
  <c r="V89" i="13"/>
  <c r="G91" i="13"/>
  <c r="I91" i="13"/>
  <c r="K91" i="13"/>
  <c r="M91" i="13"/>
  <c r="O91" i="13"/>
  <c r="Q91" i="13"/>
  <c r="V91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G98" i="13"/>
  <c r="I98" i="13"/>
  <c r="K98" i="13"/>
  <c r="M98" i="13"/>
  <c r="O98" i="13"/>
  <c r="Q98" i="13"/>
  <c r="V98" i="13"/>
  <c r="G100" i="13"/>
  <c r="I100" i="13"/>
  <c r="K100" i="13"/>
  <c r="M100" i="13"/>
  <c r="O100" i="13"/>
  <c r="Q100" i="13"/>
  <c r="V100" i="13"/>
  <c r="G102" i="13"/>
  <c r="O102" i="13"/>
  <c r="G103" i="13"/>
  <c r="M103" i="13" s="1"/>
  <c r="M102" i="13" s="1"/>
  <c r="I103" i="13"/>
  <c r="I102" i="13" s="1"/>
  <c r="K103" i="13"/>
  <c r="K102" i="13" s="1"/>
  <c r="O103" i="13"/>
  <c r="Q103" i="13"/>
  <c r="Q102" i="13" s="1"/>
  <c r="V103" i="13"/>
  <c r="V102" i="13" s="1"/>
  <c r="G108" i="13"/>
  <c r="I108" i="13"/>
  <c r="K108" i="13"/>
  <c r="M108" i="13"/>
  <c r="O108" i="13"/>
  <c r="Q108" i="13"/>
  <c r="V108" i="13"/>
  <c r="G111" i="13"/>
  <c r="M111" i="13" s="1"/>
  <c r="I111" i="13"/>
  <c r="K111" i="13"/>
  <c r="O111" i="13"/>
  <c r="O107" i="13" s="1"/>
  <c r="Q111" i="13"/>
  <c r="V111" i="13"/>
  <c r="G114" i="13"/>
  <c r="M114" i="13" s="1"/>
  <c r="I114" i="13"/>
  <c r="I107" i="13" s="1"/>
  <c r="K114" i="13"/>
  <c r="O114" i="13"/>
  <c r="Q114" i="13"/>
  <c r="Q107" i="13" s="1"/>
  <c r="V114" i="13"/>
  <c r="G117" i="13"/>
  <c r="M117" i="13" s="1"/>
  <c r="I117" i="13"/>
  <c r="K117" i="13"/>
  <c r="K107" i="13" s="1"/>
  <c r="O117" i="13"/>
  <c r="Q117" i="13"/>
  <c r="V117" i="13"/>
  <c r="V107" i="13" s="1"/>
  <c r="G121" i="13"/>
  <c r="I121" i="13"/>
  <c r="K121" i="13"/>
  <c r="M121" i="13"/>
  <c r="O121" i="13"/>
  <c r="Q121" i="13"/>
  <c r="V121" i="13"/>
  <c r="G125" i="13"/>
  <c r="M125" i="13" s="1"/>
  <c r="I125" i="13"/>
  <c r="K125" i="13"/>
  <c r="O125" i="13"/>
  <c r="Q125" i="13"/>
  <c r="V125" i="13"/>
  <c r="G128" i="13"/>
  <c r="M128" i="13" s="1"/>
  <c r="I128" i="13"/>
  <c r="K128" i="13"/>
  <c r="O128" i="13"/>
  <c r="Q128" i="13"/>
  <c r="V128" i="13"/>
  <c r="G131" i="13"/>
  <c r="M131" i="13" s="1"/>
  <c r="I131" i="13"/>
  <c r="K131" i="13"/>
  <c r="O131" i="13"/>
  <c r="Q131" i="13"/>
  <c r="V131" i="13"/>
  <c r="G134" i="13"/>
  <c r="I134" i="13"/>
  <c r="K134" i="13"/>
  <c r="M134" i="13"/>
  <c r="O134" i="13"/>
  <c r="Q134" i="13"/>
  <c r="V134" i="13"/>
  <c r="G138" i="13"/>
  <c r="M138" i="13" s="1"/>
  <c r="I138" i="13"/>
  <c r="I137" i="13" s="1"/>
  <c r="K138" i="13"/>
  <c r="O138" i="13"/>
  <c r="Q138" i="13"/>
  <c r="Q137" i="13" s="1"/>
  <c r="V138" i="13"/>
  <c r="G139" i="13"/>
  <c r="M139" i="13" s="1"/>
  <c r="I139" i="13"/>
  <c r="K139" i="13"/>
  <c r="K137" i="13" s="1"/>
  <c r="O139" i="13"/>
  <c r="Q139" i="13"/>
  <c r="V139" i="13"/>
  <c r="V137" i="13" s="1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O137" i="13" s="1"/>
  <c r="Q141" i="13"/>
  <c r="V141" i="13"/>
  <c r="G145" i="13"/>
  <c r="M145" i="13" s="1"/>
  <c r="I145" i="13"/>
  <c r="K145" i="13"/>
  <c r="O145" i="13"/>
  <c r="Q145" i="13"/>
  <c r="V145" i="13"/>
  <c r="G146" i="13"/>
  <c r="M146" i="13" s="1"/>
  <c r="I146" i="13"/>
  <c r="K146" i="13"/>
  <c r="O146" i="13"/>
  <c r="Q146" i="13"/>
  <c r="V146" i="13"/>
  <c r="G147" i="13"/>
  <c r="I147" i="13"/>
  <c r="K147" i="13"/>
  <c r="M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M149" i="13" s="1"/>
  <c r="I149" i="13"/>
  <c r="K149" i="13"/>
  <c r="O149" i="13"/>
  <c r="Q149" i="13"/>
  <c r="V149" i="13"/>
  <c r="G152" i="13"/>
  <c r="M152" i="13" s="1"/>
  <c r="I152" i="13"/>
  <c r="K152" i="13"/>
  <c r="O152" i="13"/>
  <c r="Q152" i="13"/>
  <c r="V152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M158" i="13" s="1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63" i="13"/>
  <c r="I163" i="13"/>
  <c r="K163" i="13"/>
  <c r="M163" i="13"/>
  <c r="O163" i="13"/>
  <c r="Q163" i="13"/>
  <c r="V163" i="13"/>
  <c r="G164" i="13"/>
  <c r="M164" i="13" s="1"/>
  <c r="I164" i="13"/>
  <c r="K164" i="13"/>
  <c r="O164" i="13"/>
  <c r="Q164" i="13"/>
  <c r="V164" i="13"/>
  <c r="G167" i="13"/>
  <c r="M167" i="13" s="1"/>
  <c r="I167" i="13"/>
  <c r="K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0" i="13"/>
  <c r="M170" i="13" s="1"/>
  <c r="I170" i="13"/>
  <c r="K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M175" i="13" s="1"/>
  <c r="I175" i="13"/>
  <c r="K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I181" i="13"/>
  <c r="K181" i="13"/>
  <c r="M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M183" i="13" s="1"/>
  <c r="I183" i="13"/>
  <c r="K183" i="13"/>
  <c r="O183" i="13"/>
  <c r="Q183" i="13"/>
  <c r="V183" i="13"/>
  <c r="K184" i="13"/>
  <c r="V184" i="13"/>
  <c r="G185" i="13"/>
  <c r="I185" i="13"/>
  <c r="K185" i="13"/>
  <c r="M185" i="13"/>
  <c r="O185" i="13"/>
  <c r="Q185" i="13"/>
  <c r="V185" i="13"/>
  <c r="G188" i="13"/>
  <c r="M188" i="13" s="1"/>
  <c r="I188" i="13"/>
  <c r="K188" i="13"/>
  <c r="O188" i="13"/>
  <c r="O184" i="13" s="1"/>
  <c r="Q188" i="13"/>
  <c r="V188" i="13"/>
  <c r="G190" i="13"/>
  <c r="M190" i="13" s="1"/>
  <c r="I190" i="13"/>
  <c r="I184" i="13" s="1"/>
  <c r="K190" i="13"/>
  <c r="O190" i="13"/>
  <c r="Q190" i="13"/>
  <c r="Q184" i="13" s="1"/>
  <c r="V190" i="13"/>
  <c r="G194" i="13"/>
  <c r="I194" i="13"/>
  <c r="K194" i="13"/>
  <c r="O194" i="13"/>
  <c r="Q194" i="13"/>
  <c r="V194" i="13"/>
  <c r="G195" i="13"/>
  <c r="I195" i="13"/>
  <c r="K195" i="13"/>
  <c r="M195" i="13"/>
  <c r="M194" i="13" s="1"/>
  <c r="O195" i="13"/>
  <c r="Q195" i="13"/>
  <c r="V195" i="13"/>
  <c r="G198" i="13"/>
  <c r="G199" i="13"/>
  <c r="M199" i="13" s="1"/>
  <c r="I199" i="13"/>
  <c r="I198" i="13" s="1"/>
  <c r="K199" i="13"/>
  <c r="O199" i="13"/>
  <c r="Q199" i="13"/>
  <c r="Q198" i="13" s="1"/>
  <c r="V199" i="13"/>
  <c r="G204" i="13"/>
  <c r="M204" i="13" s="1"/>
  <c r="I204" i="13"/>
  <c r="K204" i="13"/>
  <c r="K198" i="13" s="1"/>
  <c r="O204" i="13"/>
  <c r="Q204" i="13"/>
  <c r="V204" i="13"/>
  <c r="V198" i="13" s="1"/>
  <c r="G208" i="13"/>
  <c r="I208" i="13"/>
  <c r="K208" i="13"/>
  <c r="M208" i="13"/>
  <c r="O208" i="13"/>
  <c r="Q208" i="13"/>
  <c r="V208" i="13"/>
  <c r="G214" i="13"/>
  <c r="M214" i="13" s="1"/>
  <c r="I214" i="13"/>
  <c r="K214" i="13"/>
  <c r="O214" i="13"/>
  <c r="O198" i="13" s="1"/>
  <c r="Q214" i="13"/>
  <c r="V214" i="13"/>
  <c r="G216" i="13"/>
  <c r="M216" i="13" s="1"/>
  <c r="I216" i="13"/>
  <c r="K216" i="13"/>
  <c r="O216" i="13"/>
  <c r="Q216" i="13"/>
  <c r="V216" i="13"/>
  <c r="G218" i="13"/>
  <c r="M218" i="13" s="1"/>
  <c r="I218" i="13"/>
  <c r="K218" i="13"/>
  <c r="O218" i="13"/>
  <c r="Q218" i="13"/>
  <c r="V218" i="13"/>
  <c r="AE221" i="13"/>
  <c r="G59" i="12"/>
  <c r="BA25" i="12"/>
  <c r="BA23" i="12"/>
  <c r="BA16" i="12"/>
  <c r="BA14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Q10" i="12"/>
  <c r="V10" i="12"/>
  <c r="V8" i="12" s="1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O8" i="12" s="1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G19" i="12" s="1"/>
  <c r="I20" i="12"/>
  <c r="I19" i="12" s="1"/>
  <c r="K20" i="12"/>
  <c r="K19" i="12" s="1"/>
  <c r="O20" i="12"/>
  <c r="O19" i="12" s="1"/>
  <c r="Q20" i="12"/>
  <c r="Q19" i="12" s="1"/>
  <c r="V20" i="12"/>
  <c r="V19" i="12" s="1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AE59" i="12"/>
  <c r="I20" i="1"/>
  <c r="I19" i="1"/>
  <c r="I18" i="1"/>
  <c r="I17" i="1"/>
  <c r="I16" i="1"/>
  <c r="I63" i="1"/>
  <c r="J62" i="1" s="1"/>
  <c r="F46" i="1"/>
  <c r="G28" i="1" s="1"/>
  <c r="G46" i="1"/>
  <c r="G25" i="1" s="1"/>
  <c r="A25" i="1" s="1"/>
  <c r="H45" i="1"/>
  <c r="I45" i="1" s="1"/>
  <c r="H43" i="1"/>
  <c r="I43" i="1" s="1"/>
  <c r="H42" i="1"/>
  <c r="H41" i="1"/>
  <c r="I41" i="1" s="1"/>
  <c r="H40" i="1"/>
  <c r="I40" i="1" s="1"/>
  <c r="H39" i="1"/>
  <c r="I39" i="1" s="1"/>
  <c r="I46" i="1" s="1"/>
  <c r="A26" i="1" l="1"/>
  <c r="G26" i="1"/>
  <c r="G23" i="1"/>
  <c r="M8" i="14"/>
  <c r="G8" i="14"/>
  <c r="M103" i="14"/>
  <c r="M100" i="14" s="1"/>
  <c r="M107" i="13"/>
  <c r="M137" i="13"/>
  <c r="M198" i="13"/>
  <c r="M184" i="13"/>
  <c r="M8" i="13"/>
  <c r="AF221" i="13"/>
  <c r="G184" i="13"/>
  <c r="G107" i="13"/>
  <c r="G137" i="13"/>
  <c r="AF59" i="12"/>
  <c r="M20" i="12"/>
  <c r="M19" i="12" s="1"/>
  <c r="M10" i="12"/>
  <c r="M8" i="12" s="1"/>
  <c r="J53" i="1"/>
  <c r="J55" i="1"/>
  <c r="J57" i="1"/>
  <c r="J59" i="1"/>
  <c r="J61" i="1"/>
  <c r="J54" i="1"/>
  <c r="J56" i="1"/>
  <c r="J58" i="1"/>
  <c r="J60" i="1"/>
  <c r="H46" i="1"/>
  <c r="J44" i="1"/>
  <c r="J40" i="1"/>
  <c r="J43" i="1"/>
  <c r="J45" i="1"/>
  <c r="J39" i="1"/>
  <c r="J46" i="1" s="1"/>
  <c r="J41" i="1"/>
  <c r="I21" i="1"/>
  <c r="J28" i="1"/>
  <c r="J26" i="1"/>
  <c r="G38" i="1"/>
  <c r="F38" i="1"/>
  <c r="J23" i="1"/>
  <c r="J24" i="1"/>
  <c r="J25" i="1"/>
  <c r="J27" i="1"/>
  <c r="E24" i="1"/>
  <c r="E26" i="1"/>
  <c r="A23" i="1" l="1"/>
  <c r="J6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<sst xmlns="http://schemas.openxmlformats.org/spreadsheetml/2006/main" count="1945" uniqueCount="557">
  <si>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</si>
  <si>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</si>
  <si>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</si>
  <si>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</si>
  <si>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</si>
  <si>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</si>
  <si>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</si>
  <si>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</si>
  <si>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</si>
  <si>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</si>
  <si>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</si>
  <si>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</si>
  <si>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</si>
  <si>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</si>
  <si>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</si>
  <si>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</si>
  <si>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</si>
  <si>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</si>
  <si>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</si>
  <si>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</si>
  <si>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</si>
  <si>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</si>
  <si>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</si>
  <si>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</si>
  <si>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</si>
  <si>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</si>
  <si>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</si>
  <si>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</si>
  <si>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</si>
  <si>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</si>
  <si>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</si>
  <si>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</si>
  <si>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</si>
  <si>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</si>
  <si>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</si>
  <si>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</si>
  <si>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</si>
  <si>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</si>
  <si>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</si>
  <si>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</si>
  <si>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</si>
  <si>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</si>
  <si>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</si>
  <si>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M.L.20.07.21.</t>
  </si>
  <si>
    <t>Dostavba vodovodu Loveč</t>
  </si>
  <si>
    <t>OBEC MLADĚJOV</t>
  </si>
  <si>
    <t>45</t>
  </si>
  <si>
    <t>Mladějov</t>
  </si>
  <si>
    <t>50745</t>
  </si>
  <si>
    <t>00271845</t>
  </si>
  <si>
    <t>PROIS, a.s.</t>
  </si>
  <si>
    <t>Veverkova 1343/1</t>
  </si>
  <si>
    <t>Hradec Králové-Pražské Předměstí</t>
  </si>
  <si>
    <t>50002</t>
  </si>
  <si>
    <t>25943022</t>
  </si>
  <si>
    <t>CZ25943022</t>
  </si>
  <si>
    <t>Stavba</t>
  </si>
  <si>
    <t>Ostatní a vedlejší náklady</t>
  </si>
  <si>
    <t>1</t>
  </si>
  <si>
    <t>Inženýrský objekt</t>
  </si>
  <si>
    <t>D 2.1 Vodovod</t>
  </si>
  <si>
    <t>Řad A- 490 m, řad A1 - 88 m</t>
  </si>
  <si>
    <t>2</t>
  </si>
  <si>
    <t>Požární nádrž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</si>
  <si>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</si>
  <si>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</si>
  <si>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</si>
  <si>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</si>
  <si>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</si>
  <si>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</si>
  <si>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</si>
  <si>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</si>
  <si>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</si>
  <si>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</si>
  <si>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</si>
  <si>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</si>
  <si>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</si>
  <si>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</si>
  <si>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</si>
  <si>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</si>
  <si>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</si>
  <si>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</si>
  <si>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</si>
  <si>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</si>
  <si>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</si>
  <si>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</si>
  <si>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</si>
  <si>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</si>
  <si>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</si>
  <si>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</si>
  <si>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</si>
  <si>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</si>
  <si>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</si>
  <si>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</si>
  <si>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</si>
  <si>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</si>
  <si>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</si>
  <si>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</si>
  <si>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</si>
  <si>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</si>
  <si>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</si>
  <si>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</si>
  <si>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</si>
  <si>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</si>
  <si>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</si>
  <si>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</si>
  <si>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</si>
  <si>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</si>
  <si>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</si>
  <si>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</si>
  <si>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</si>
  <si>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</si>
  <si>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</si>
  <si>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</si>
  <si>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005111020R</t>
  </si>
  <si>
    <t>Vytyčení stavby</t>
  </si>
  <si>
    <t>Soubor</t>
  </si>
  <si>
    <t>RTS 20/ I</t>
  </si>
  <si>
    <t>Indiv</t>
  </si>
  <si>
    <t>VRN</t>
  </si>
  <si>
    <t>POL99_8</t>
  </si>
  <si>
    <t>005111021R</t>
  </si>
  <si>
    <t>Vytyčení inženýrských sítí</t>
  </si>
  <si>
    <t>005121 R</t>
  </si>
  <si>
    <t>Zařízení staveniště</t>
  </si>
  <si>
    <t>VV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</si>
  <si>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</si>
  <si>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</si>
  <si>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</si>
  <si>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POP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</si>
  <si>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</si>
  <si>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</si>
  <si>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</si>
  <si>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</si>
  <si>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</si>
  <si>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005211030R</t>
  </si>
  <si>
    <t xml:space="preserve">Dočasná dopravní opatření 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</si>
  <si>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</si>
  <si>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</si>
  <si>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</si>
  <si>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</si>
  <si>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</si>
  <si>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</si>
  <si>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 R</t>
  </si>
  <si>
    <t>Předání a převzetí díla</t>
  </si>
  <si>
    <t>005241010R</t>
  </si>
  <si>
    <t xml:space="preserve">Dokumentace skutečného provedení </t>
  </si>
  <si>
    <t>Dokumentace skutečného provedení stavby v tištěných vyhotoveních v počtu 6 paré, včetně dodání v elektronicky editovatelné podobě na CD : 1</t>
  </si>
  <si>
    <t>005241020R</t>
  </si>
  <si>
    <t xml:space="preserve">Geodetické zaměření skutečného provedení  </t>
  </si>
  <si>
    <t>00528 R</t>
  </si>
  <si>
    <t>Podmínky dotačních programů</t>
  </si>
  <si>
    <t>005281010R</t>
  </si>
  <si>
    <t>Propagace</t>
  </si>
  <si>
    <t>0055551</t>
  </si>
  <si>
    <t>Pasportizace nemovitosti</t>
  </si>
  <si>
    <t>kpl</t>
  </si>
  <si>
    <t>Vlastní</t>
  </si>
  <si>
    <t>5555552</t>
  </si>
  <si>
    <t>Činost geologa - při výstavbě, zde součinnost se statikem</t>
  </si>
  <si>
    <t xml:space="preserve">"Poznámka k položce: : </t>
  </si>
  <si>
    <t>při výstavbě, zde součinoost se statikem (sledování vlivů stavby  na okolní objekty)" : 1</t>
  </si>
  <si>
    <t>5555553</t>
  </si>
  <si>
    <t>Činnost hydrogeologa při výkopových pracích</t>
  </si>
  <si>
    <t>např. pro  rozdělení vytěžené zeminy pro uložení na mezideponii pro zpětné zásypy a pro odvoz na skládku, sledování množství čerpané vody a sledování vlivu jejího čerpání na okolí po celou dobu čerpání." : 1</t>
  </si>
  <si>
    <t>5555554</t>
  </si>
  <si>
    <t>Zajištění provozu dalšího subjektu nutného při přeložkách nebo poškození stávajících podzemních sítí</t>
  </si>
  <si>
    <t>Zajištění provozu dalšího subjektu nutného při přeložkách nebo poškození stávajících podzemních sítí - nutné uzavření úseků, zajištění návhradního zásobení : 1</t>
  </si>
  <si>
    <t>5555555</t>
  </si>
  <si>
    <t>Kompletační činnost zhotovitele</t>
  </si>
  <si>
    <t>555555593</t>
  </si>
  <si>
    <t>Uvedení do provozu (zaškolení obsluhy)</t>
  </si>
  <si>
    <t>555555594</t>
  </si>
  <si>
    <t>Obnovení platnosti vyjádření správců dotčených sítí</t>
  </si>
  <si>
    <t>555555595</t>
  </si>
  <si>
    <t>Detailní harmonogram výstavby, finanční harmonogram</t>
  </si>
  <si>
    <t>5555556</t>
  </si>
  <si>
    <t>Oprava, znovuzřízení objektů (oplocení, zídky, potrubí apod) poškozené nebo zbořené během výstavby</t>
  </si>
  <si>
    <t>"Poznámka k položce: : 1</t>
  </si>
  <si>
    <t>5555557</t>
  </si>
  <si>
    <t>Náklady spojené s vyřízením požadavků orgánů a organizací nutných před započetím výstavby</t>
  </si>
  <si>
    <t>obsažených v dokladové části: např. kácení zeleně, dopravní trasy, zvláštní užívání komunikací, správní poplatky, ohlášení stavby" : 1</t>
  </si>
  <si>
    <t>5555558</t>
  </si>
  <si>
    <t>Zaměření hladin ve studních, jejich monitorování po dobu výstavby včetně případných náhrad za nutný, náhradní odběr</t>
  </si>
  <si>
    <t>5555559</t>
  </si>
  <si>
    <t>Ocenění požadavků objednatele vyplývajících z "Obchodních podmínek zadavatele"</t>
  </si>
  <si>
    <t>55555591</t>
  </si>
  <si>
    <t>Manipulační předpisy, prohlášení o shodě, tlakové zkoušky jinde neuvedené, revize elektro, zkoušky t</t>
  </si>
  <si>
    <t>Manipulační předpisy, prohlášení o shodě, tlakové zkoušky jinde neuvedené, revize elektro, zkoušky těsnosti nádrží, provozní zkoušky, které budou prováděny za součinnosti obsluhy (zaškolování obsluhy). : 1</t>
  </si>
  <si>
    <t>55555592</t>
  </si>
  <si>
    <t>Náklady spojené s kolaudačním řízením stavby</t>
  </si>
  <si>
    <t>SUM</t>
  </si>
  <si>
    <t>END</t>
  </si>
  <si>
    <t>Položkový soupis prací a dodávek</t>
  </si>
  <si>
    <t>ING</t>
  </si>
  <si>
    <t>113107415R00</t>
  </si>
  <si>
    <t>Odstranění podkladů nebo krytů z kameniva těženého, v ploše jednotlivě nad 50 m2, tloušťka vrstvy 150 mm</t>
  </si>
  <si>
    <t>m2</t>
  </si>
  <si>
    <t>822-1</t>
  </si>
  <si>
    <t>Práce</t>
  </si>
  <si>
    <t>POL1_</t>
  </si>
  <si>
    <t>provizorní zásyp : 1,1*268</t>
  </si>
  <si>
    <t>1,1*24</t>
  </si>
  <si>
    <t>113107420R00</t>
  </si>
  <si>
    <t>Odstranění podkladů nebo krytů z kameniva těženého, v ploše jednotlivě nad 50 m2, tloušťka vrstvy 200 mm</t>
  </si>
  <si>
    <t>113107625R00</t>
  </si>
  <si>
    <t>Odstranění podkladů nebo krytů z kameniva hrubého drceného, v ploše jednotlivě nad 50 m2, tloušťka vrstvy 250 mm</t>
  </si>
  <si>
    <t>A : 1,1*268</t>
  </si>
  <si>
    <t>A1 : 1,1*24</t>
  </si>
  <si>
    <t>113108407R00</t>
  </si>
  <si>
    <t>Odstranění podkladů nebo krytů živičných, v ploše jednotlivě nad 50 m2, tloušťka vrstvy 70 mm</t>
  </si>
  <si>
    <t>A : (0,6+1,1+0,6)*268</t>
  </si>
  <si>
    <t>A1 : (0,6+1,1+0,6)*24</t>
  </si>
  <si>
    <t>113108408R00</t>
  </si>
  <si>
    <t>Odstranění podkladů nebo krytů živičných, v ploše jednotlivě nad 50 m2, tloušťka vrstvy 80 mm</t>
  </si>
  <si>
    <t>A : (0,4+1,1+0,4)*268</t>
  </si>
  <si>
    <t>A1 : (0,4+1,1+0,4)*24</t>
  </si>
  <si>
    <t>113111215R00</t>
  </si>
  <si>
    <t>Odstranění podkladů nebo krytů z kameniva zpevněného cementem, v ploše jednotlivě nad 50 m2, tloušťka vrstvy 150 mm</t>
  </si>
  <si>
    <t>A : (0,2+1,1+0,2)*268</t>
  </si>
  <si>
    <t>A1 : (0,2+1,1+0,2)*24</t>
  </si>
  <si>
    <t>113151214R00</t>
  </si>
  <si>
    <t>Odstranění podkladu, krytu frézováním povrch živičný, plochy přes 500 m2 na jednom objektu nebo při provádění pruhu šířky přes  750 mm bez překážek v trase, tloušťky 50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</si>
  <si>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</si>
  <si>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</si>
  <si>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A : 3*268</t>
  </si>
  <si>
    <t>A1 : 3*24</t>
  </si>
  <si>
    <t>115101201R00</t>
  </si>
  <si>
    <t>Čerpání vody na dopravní výšku do 10 m_x000D_
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</si>
  <si>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</si>
  <si>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</si>
  <si>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</si>
  <si>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</si>
  <si>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</si>
  <si>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</si>
  <si>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</si>
  <si>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119001422R00</t>
  </si>
  <si>
    <t>Dočasné zajištění podzemního potrubí nebo vedení kabelů přes 3 do 6 kabelů</t>
  </si>
  <si>
    <t>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</si>
  <si>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</si>
  <si>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A : 1,1*7</t>
  </si>
  <si>
    <t>A1 : 1,1*1</t>
  </si>
  <si>
    <t>121101103R00</t>
  </si>
  <si>
    <t>Sejmutí ornice s přemístěním na vzdálenost přes 100 do 250 m</t>
  </si>
  <si>
    <t>m3</t>
  </si>
  <si>
    <t>nebo lesní půdy, s vodorovným přemístěním na hromady v místě upotřebení nebo na dočasné či trvalé skládky se složením</t>
  </si>
  <si>
    <t>A : 2*0,2*222</t>
  </si>
  <si>
    <t>A1 : 2*0,2*64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</si>
  <si>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</si>
  <si>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</si>
  <si>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</si>
  <si>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A : 1,1*7*1,5</t>
  </si>
  <si>
    <t>A1 : 1,1*1*1,5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</si>
  <si>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</si>
  <si>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</si>
  <si>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</si>
  <si>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50% výkopu : </t>
  </si>
  <si>
    <t>A : 1,1*1,5*490*0,5</t>
  </si>
  <si>
    <t>A1 : 1,1*1,5*88*0,5</t>
  </si>
  <si>
    <t>132201219R00</t>
  </si>
  <si>
    <t xml:space="preserve">Hloubení rýh šířky přes 60 do 200 cm příplatek za lepivost, v hornině 3,  </t>
  </si>
  <si>
    <t>POL1_1</t>
  </si>
  <si>
    <t>476,85*0,3</t>
  </si>
  <si>
    <t>132301212R00</t>
  </si>
  <si>
    <t xml:space="preserve">Hloubení rýh šířky přes 60 do 200 cm do 1000 m3, v hornině 4, hloubení strojně </t>
  </si>
  <si>
    <t>132301219R00</t>
  </si>
  <si>
    <t xml:space="preserve">Hloubení rýh šířky přes 60 do 200 cm příplatek za lepivost, v hornině 4,  </t>
  </si>
  <si>
    <t>151201101R00</t>
  </si>
  <si>
    <t>Zřízení pažení a rozepření stěn rýh zátažné, hloubky do 2 m</t>
  </si>
  <si>
    <t>pro podzemní vedení pro všechny šířky rýhy,</t>
  </si>
  <si>
    <t>1,5*2*490</t>
  </si>
  <si>
    <t>1,5*2*88</t>
  </si>
  <si>
    <t>151201111R00</t>
  </si>
  <si>
    <t>Odstranění pažení a rozepření rýh zátažné,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</si>
  <si>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</si>
  <si>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</si>
  <si>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</si>
  <si>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</si>
  <si>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(476,85+476,85)*0,5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</si>
  <si>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</si>
  <si>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</si>
  <si>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</si>
  <si>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</si>
  <si>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m_x000D_
 z horniny 1 až 4</t>
  </si>
  <si>
    <t>skládka do 20 km : 10*635,8</t>
  </si>
  <si>
    <t>171201201R00</t>
  </si>
  <si>
    <t>Uložení sypaniny na dočasnou skládku tak, že na 1 m2 plochy připadá přes 2 m3 výkopku nebo ornice</t>
  </si>
  <si>
    <t>lože a obsyp : 63,58+254,32</t>
  </si>
  <si>
    <t>50% výměna zásypu : 0,5*635,8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</si>
  <si>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</si>
  <si>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</si>
  <si>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</si>
  <si>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</si>
  <si>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výkop : 476,85+476,85</t>
  </si>
  <si>
    <t>lože a obsyp : -63,58-254,32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</si>
  <si>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</si>
  <si>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</si>
  <si>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</si>
  <si>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1,1*(0,3+0,1)*490</t>
  </si>
  <si>
    <t>1,1*(0,3+0,1)*88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</si>
  <si>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</si>
  <si>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</si>
  <si>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</si>
  <si>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</si>
  <si>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181301113R00</t>
  </si>
  <si>
    <t>Rozprostření a urovnání ornice v rovině v souvislé ploše přes 500 m2, tloušťka vrstvy přes 150 do 200 mm</t>
  </si>
  <si>
    <t>s případným nutným přemístěním hromad nebo dočasných skládek na místo potřeby ze vzdálenosti do 30 m, v rovině nebo ve svahu do 1 : 5,</t>
  </si>
  <si>
    <t>A : 2*222</t>
  </si>
  <si>
    <t>A1 : 2*64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</si>
  <si>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</si>
  <si>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</si>
  <si>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</si>
  <si>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</si>
  <si>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</si>
  <si>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</si>
  <si>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</si>
  <si>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</t>
  </si>
  <si>
    <t>572*0,025</t>
  </si>
  <si>
    <t>58337345R</t>
  </si>
  <si>
    <t>štěrkopísek frakce 0,0 až 32,0 mm; třída C</t>
  </si>
  <si>
    <t>t</t>
  </si>
  <si>
    <t>POL3_1</t>
  </si>
  <si>
    <t>254,32*1,67</t>
  </si>
  <si>
    <t>58344197R</t>
  </si>
  <si>
    <t>štěrkodrť frakce 0,0 až 63,0 mm; třída A</t>
  </si>
  <si>
    <t>50% výměna zásypu : 0,5*635,8*1,67</t>
  </si>
  <si>
    <t>451573111R00</t>
  </si>
  <si>
    <t>Lože pod potrubí, stoky a drobné objekty z písku a štěrkopísku  do 65 mm</t>
  </si>
  <si>
    <t>827-1</t>
  </si>
  <si>
    <t>v otevřeném výkopu,</t>
  </si>
  <si>
    <t>1,1*0,1*490</t>
  </si>
  <si>
    <t>1,1*0,1*88</t>
  </si>
  <si>
    <t>564851111R00</t>
  </si>
  <si>
    <t>Podklad ze štěrkodrti s rozprostřením a zhutněním frakce 0-63 mm, tloušťka po zhutnění 150 mm</t>
  </si>
  <si>
    <t>564861111R00</t>
  </si>
  <si>
    <t>Podklad ze štěrkodrti s rozprostřením a zhutněním frakce 0-63 mm, tloušťka po zhutnění 200 mm</t>
  </si>
  <si>
    <t>564871111R00</t>
  </si>
  <si>
    <t>Podklad ze štěrkodrti s rozprostřením a zhutněním frakce 0-63 mm, tloušťka po zhutnění 250 mm</t>
  </si>
  <si>
    <t>565161111R00</t>
  </si>
  <si>
    <t>Podklad z kameniva obaleného asfaltem ACP 16+ až ACP 22+, v pruhu šířky do 3 m, třídy 1, tloušťka po zhutnění 80 mm</t>
  </si>
  <si>
    <t>s rozprostřením a zhutněním</t>
  </si>
  <si>
    <t>567122114R00</t>
  </si>
  <si>
    <t>Podklad z kameniva zpevněného cementem SC C8/10, tloušťka po zhutnění 150 mm</t>
  </si>
  <si>
    <t>bez dilatačních spár, s rozprostřením a zhutněním, ošetřením povrchu podkladu vodou</t>
  </si>
  <si>
    <t>573231110R00</t>
  </si>
  <si>
    <t>Postřik živičný spojovací bez posypu kamenivem z emulze, v množství od 0,3 do 0,5 kg/m2</t>
  </si>
  <si>
    <t>573231111R00</t>
  </si>
  <si>
    <t>Postřik živičný spojovací bez posypu kamenivem ze silniční emulze, v množství od 0,5 do 0,7 kg/m2</t>
  </si>
  <si>
    <t>577141112R00</t>
  </si>
  <si>
    <t>Beton asfaltový s rozprostřením a zhutněním v pruhu šířky do 3 m, ACO 11+ nebo ACO 16+, tloušťky 50 mm, plochy přes 1000 m2</t>
  </si>
  <si>
    <t>577161224R00</t>
  </si>
  <si>
    <t>Beton asfaltový s rozprostřením a zhutněním v pruhu šířky do 3 m, ACL 22, tloušťky 70 mm, plochy přes 1000 m2</t>
  </si>
  <si>
    <t>852242121R00</t>
  </si>
  <si>
    <t>Montáž potrubí z trub litinových tlak. přírubových abnormálních délek jednotlivě do 1 m v otevřeném výkopu, v otevřeném kanálu nebo v šachtě, DN 80 mm</t>
  </si>
  <si>
    <t>kus</t>
  </si>
  <si>
    <t>857242121R00</t>
  </si>
  <si>
    <t>Montáž litinových tvarovek na potrubí litinovém tlakovém jednoosých, na potrubí z trub přírubových v otevřeném výkopu, v otevřeném kanálu nebo v šachtě, DN 80 mm</t>
  </si>
  <si>
    <t>857244121R00</t>
  </si>
  <si>
    <t>Montáž litinových tvarovek na potrubí litinovém tlakovém odbočných, na potrubí z trub přírubových v otevřeném výkopu, v otevřeném kanálu nebo v šachtě, DN 80 mm</t>
  </si>
  <si>
    <t>871241121R00</t>
  </si>
  <si>
    <t>Montáž potrubí z plastických hmot z tlakových trubek polyetylenových, vnějšího průměru 90 mm</t>
  </si>
  <si>
    <t>A : 490</t>
  </si>
  <si>
    <t>A1 : 88</t>
  </si>
  <si>
    <t>891213111R00</t>
  </si>
  <si>
    <t>Montáž vodovodních armatur na potrubí ventilů hlavních pro přípojky, DN 50 mm</t>
  </si>
  <si>
    <t>891241111R00</t>
  </si>
  <si>
    <t>Montáž vodovodních armatur na potrubí šoupátek v otevřeném výkopu nebo v šachtách s osazením zemní soupravy (bez poklopů), DN 80 mm</t>
  </si>
  <si>
    <t>891247111R00</t>
  </si>
  <si>
    <t>Montáž vodovodních armatur na potrubí hydrantů podzemních (bez osazení poklopů), DN 80 mm</t>
  </si>
  <si>
    <t>891249111R00</t>
  </si>
  <si>
    <t>Montáž vodovodních armatur na potrubí navrtávacích pasů s ventilem Jt 1 Mpa na potrubí z trub osinkocementových, litinových, ocelových nebo plastických hmot, DN 80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</si>
  <si>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</si>
  <si>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</si>
  <si>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</si>
  <si>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490+88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</si>
  <si>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</si>
  <si>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</si>
  <si>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</si>
  <si>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899401112R00</t>
  </si>
  <si>
    <t>Osazení poklopů litinových šoupátkových</t>
  </si>
  <si>
    <t>včetně podezdění</t>
  </si>
  <si>
    <t>899401113R00</t>
  </si>
  <si>
    <t>Osazení poklopů litinových hydrantových</t>
  </si>
  <si>
    <t>899721112R00</t>
  </si>
  <si>
    <t>Výstražné fólie výstražná fólie pro vodovod, šířka 30 cm</t>
  </si>
  <si>
    <t>899731113R00</t>
  </si>
  <si>
    <t>Signalizační vodič CYY, 4 mm2</t>
  </si>
  <si>
    <t>490*1,2</t>
  </si>
  <si>
    <t>88*1,2</t>
  </si>
  <si>
    <t>230032029R00</t>
  </si>
  <si>
    <t>Montáž přírubových spojů do PN 16, DN 80</t>
  </si>
  <si>
    <t>28613785R</t>
  </si>
  <si>
    <t>trubka plastová vodovodní hladká; HDPE (PE 100); SDR 11,0; PN 16; D = 90,0 mm; s = 8,20 mm; l = 12 000,0 mm</t>
  </si>
  <si>
    <t>490*1,1</t>
  </si>
  <si>
    <t>88*1,1</t>
  </si>
  <si>
    <t>42200740R</t>
  </si>
  <si>
    <t>poklop uliční typ těžký; šedá litina; použití pro vodu; vnitř.pr.D = 77 mm; D = 190,0 mm; výška 250 mm; pro: armatura pro domovní přípojku</t>
  </si>
  <si>
    <t>42200750R</t>
  </si>
  <si>
    <t>poklop uliční typ šoupátkový; šedá litina; použití pro vodu; vnitř.pr.D = 127 mm; D = 270,0 mm; výška 265 mm; pro: šoupátka</t>
  </si>
  <si>
    <t>42228258R</t>
  </si>
  <si>
    <t>šoupátko pro domovní přípojky pro vodovod; DN 2", (vnější pr. potrubí 63 mm); provedení -  na obou stranách s hrdlem ISO pro potrubí z PE; PN 16; L = 270 mm; médium pitná voda; těleso tvárná litina</t>
  </si>
  <si>
    <t>42228310R</t>
  </si>
  <si>
    <t>šoupátko přírubové měkcetěsnící klínové, s hladkým a rovným průtokovým kanálem; použití vhodné pro instalaci do země; médium pitná voda, neagresivní tekutina; DN 80; l = 180 mm; PN 10,0; těleso tvárná litina; povrch.ochrana vně i uvnitř epoxidovým práškem; standardní provedení bez ručního kola a zemní soupravy</t>
  </si>
  <si>
    <t>42273360R</t>
  </si>
  <si>
    <t>pas navrtávací tvárná litina; provedení univerzální, s přírubovým výstupem; PN 16; DN potrubí 80 mm; DN výstupu 50 mm; pro typ potrubí litina, ocel, azbestocementové</t>
  </si>
  <si>
    <t>422736063R</t>
  </si>
  <si>
    <t>hydrant podzemní PN 16; provedení jednoduchý uzávěr; DN 80; min.průtok 110 m3/hod; krycí hloubka 1,50; stavební výška 1 225 mm; těleso tvárná litina; prac. teplota do 20 °C; pro: uzávěr vody pro požární účely nebo odkalení sítě</t>
  </si>
  <si>
    <t>42291460R</t>
  </si>
  <si>
    <t>poklop hydrantový  použití uliční poklop pro podzemní hydrant, vhodné i do litého asfaltu; tělo PA, víčko litina; h = 310,0 mm; vnější rozměr ovál horní 270 a 375, spodní ovál 315 a 420 mm</t>
  </si>
  <si>
    <t>422915501R</t>
  </si>
  <si>
    <t>deska podkladová pro šoupátkové poklopy</t>
  </si>
  <si>
    <t>42293140R</t>
  </si>
  <si>
    <t>souprava zemní teleskopická pro domovní přípojky se šroub.napojením; DN 3/4" - 2"; krycí hloubka 1,3 - 1,8 m</t>
  </si>
  <si>
    <t>42293250R</t>
  </si>
  <si>
    <t>souprava zemní teleskopická šoupátková; pro šoupátka a combi armatury; DN 50-100; krycí hloubka 1,3 - 1,8 m</t>
  </si>
  <si>
    <t>42294203R</t>
  </si>
  <si>
    <t>příruba jištěná; provedení rozsah 82-106, délka 190 mm; PN 16,0; médium pitná a užitková voda; DN 80; max teplota 50 °C; max.provozní tlak 16 bar; těleso tvárná litina</t>
  </si>
  <si>
    <t>55251217R</t>
  </si>
  <si>
    <t>trouba litinová vodovodní, kanalizační; tvárná litina; přírubová; DN 80,0 mm; l = 500,0 mm; uvnitř práškový epoxid; vně práškový epoxid</t>
  </si>
  <si>
    <t>55251223R</t>
  </si>
  <si>
    <t>trouba litinová vodovodní, kanalizační; tvárná litina; přírubová; DN 80,0 mm; l = 1000,0 mm; uvnitř práškový epoxid; vně práškový epoxid</t>
  </si>
  <si>
    <t>55259950R</t>
  </si>
  <si>
    <t>koleno 30 °; PN 10; DN 80 mm; tvárná litina; přírubové; uvnitř práškový epoxid; vně práškový epoxid</t>
  </si>
  <si>
    <t>552599939R</t>
  </si>
  <si>
    <t>tvarovka přírubová s přírubovou odbočkou tvárná litina; DN 1 = 80 mm; DN 2 = 80 mm; povrch. úprava práškový epoxid</t>
  </si>
  <si>
    <t>552701210R</t>
  </si>
  <si>
    <t>koleno 90 °; PN 10, PN 16, PN 25, PN 40; DN 80 mm; tvárná litina; přírubové; 4 díry; s patkou; uvnitř práškový epoxid; vně práškový epoxid</t>
  </si>
  <si>
    <t>99990000000</t>
  </si>
  <si>
    <t>DRENÁŽNÍ OBAL K HYDRANTŮM</t>
  </si>
  <si>
    <t xml:space="preserve">ks    </t>
  </si>
  <si>
    <t>919721211R00</t>
  </si>
  <si>
    <t>Dilatační spáry vkládané vyplněné asfaltovou zálivkou</t>
  </si>
  <si>
    <t>v cementobetonovém krytu s odstraněním vložek, s vyčištěním a vyplněním spár</t>
  </si>
  <si>
    <t>268+24</t>
  </si>
  <si>
    <t>919731123R00</t>
  </si>
  <si>
    <t>Zarovnání styčné plochy podkladu nebo krytu živičné, tloušťky přes 100 do 200 mm</t>
  </si>
  <si>
    <t>podél vybourané části komunikace nebo zpevněné plochy</t>
  </si>
  <si>
    <t>919735112R00</t>
  </si>
  <si>
    <t>Řezání stávajících krytů nebo podkladů živičných, hloubky přes 50 do 100 mm</t>
  </si>
  <si>
    <t>včetně spotřeby vody</t>
  </si>
  <si>
    <t>A : 2*268</t>
  </si>
  <si>
    <t>A1 : 2*24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</si>
  <si>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</si>
  <si>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</si>
  <si>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</si>
  <si>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</si>
  <si>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</si>
  <si>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</si>
  <si>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979990001R00</t>
  </si>
  <si>
    <t>Poplatek za skládku stavební suti, skupina 17 09 04 z Katalogu odpadů</t>
  </si>
  <si>
    <t>801-3</t>
  </si>
  <si>
    <t>321,2*0,33</t>
  </si>
  <si>
    <t>321,2*0,44</t>
  </si>
  <si>
    <t>321,2*0,55</t>
  </si>
  <si>
    <t>438*0,38314</t>
  </si>
  <si>
    <t>979990112R00</t>
  </si>
  <si>
    <t>Poplatek za skládku obalovaný asfalt , skupina 17 09 04 z Katalogu odpadů</t>
  </si>
  <si>
    <t>554,8*0,176</t>
  </si>
  <si>
    <t>671,6*0,154</t>
  </si>
  <si>
    <t>876*0,11</t>
  </si>
  <si>
    <t>979082317R00</t>
  </si>
  <si>
    <t xml:space="preserve">Vodorovná doprava suti a vybouraných hmot vodorovná doprava suti a vybouraných hmot bez naložení, s vyložením a hrubým urovnáním po suchu, vzdálenost přes 4000 do 5000 m,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</si>
  <si>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</si>
  <si>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</si>
  <si>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</si>
  <si>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</si>
  <si>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</si>
  <si>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</si>
  <si>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</si>
  <si>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</si>
  <si>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</si>
  <si>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</si>
  <si>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</si>
  <si>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</si>
  <si>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</si>
  <si>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</si>
  <si>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</si>
  <si>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</si>
  <si>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</si>
  <si>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4,3*9*0,25</t>
  </si>
  <si>
    <t>131201201R00</t>
  </si>
  <si>
    <t>Hloubení zapažených jam a zářezů do 100 m3, v hornině 3, převážně ručně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</si>
  <si>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</si>
  <si>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50% výkopu : 4,3*9*2,93*0,5</t>
  </si>
  <si>
    <t>131201209R00</t>
  </si>
  <si>
    <t xml:space="preserve">Hloubení zapažených jam a zářezů příplatek za lepivost, v hornině 3,  </t>
  </si>
  <si>
    <t>56,6955*0,3</t>
  </si>
  <si>
    <t>131301201R00</t>
  </si>
  <si>
    <t>Hloubení zapažených jam a zářezů do 100 m3, v hornině 4, převážně ručně</t>
  </si>
  <si>
    <t>131301209R00</t>
  </si>
  <si>
    <t xml:space="preserve">Hloubení zapažených jam a zářezů příplatek za lepivost, v hornině 4,  </t>
  </si>
  <si>
    <t>132201210R00</t>
  </si>
  <si>
    <t xml:space="preserve">Hloubení rýh šířky přes 60 do 200 cm do 50 m3, v hornině 3, hloubení strojně </t>
  </si>
  <si>
    <t>1,1*1,6*4*0,5</t>
  </si>
  <si>
    <t>3,52*0,3</t>
  </si>
  <si>
    <t>132301210R00</t>
  </si>
  <si>
    <t xml:space="preserve">Hloubení rýh šířky přes 60 do 200 cm do 50 m3, v hornině 4, hloubení strojně </t>
  </si>
  <si>
    <t>151101102R00</t>
  </si>
  <si>
    <t>Zřízení pažení a rozepření stěn rýh příložné  pro jakoukoliv mezerovitost, hloubky do 4 m</t>
  </si>
  <si>
    <t>2,93*(4,3+9)*2</t>
  </si>
  <si>
    <t>2*1,6*4</t>
  </si>
  <si>
    <t>151101112R00</t>
  </si>
  <si>
    <t>Odstranění pažení a rozepření rýh příložné , hloubky do 4 m</t>
  </si>
  <si>
    <t>1,1*1,6*4</t>
  </si>
  <si>
    <t>161101102R00</t>
  </si>
  <si>
    <t>Svislé přemístění výkopku z horniny 1 až 4, při hloubce výkopu přes 2,5 do 4 m</t>
  </si>
  <si>
    <t>4,3*9*2,93*0,16</t>
  </si>
  <si>
    <t>skládka do 20 km : 10*80,848</t>
  </si>
  <si>
    <t>lože a obsyp : 0,44+1,76</t>
  </si>
  <si>
    <t>polšář : 6,0264</t>
  </si>
  <si>
    <t>nádrž : 2,22*5,8*2,22</t>
  </si>
  <si>
    <t>šachta : 3,14*0,62*0,62*3,69</t>
  </si>
  <si>
    <t>50% zásypu : 0,5*79,16599</t>
  </si>
  <si>
    <t>56,6955+56,6955</t>
  </si>
  <si>
    <t>3,52+3,52</t>
  </si>
  <si>
    <t>-0,44-1,76</t>
  </si>
  <si>
    <t>-6,0264</t>
  </si>
  <si>
    <t>-2,22*5,8*2,22</t>
  </si>
  <si>
    <t>-3,14*0,62*0,62*3,69</t>
  </si>
  <si>
    <t>1,1*(0,1+0,3)*4</t>
  </si>
  <si>
    <t>181301104R00</t>
  </si>
  <si>
    <t>Rozprostření a urovnání ornice v rovině v souvislé ploše do 500 m2, tloušťka vrstvy přes 200 do 250 mm</t>
  </si>
  <si>
    <t>4,3*9</t>
  </si>
  <si>
    <t>38,7*0,025</t>
  </si>
  <si>
    <t>1,76*1,67</t>
  </si>
  <si>
    <t>50% zásypu : 0,5*79,16599*1,67</t>
  </si>
  <si>
    <t>212752112R00</t>
  </si>
  <si>
    <t>Trativody z drenážních trubek DN od 80 do 100 mm</t>
  </si>
  <si>
    <t>RTS 18/ I</t>
  </si>
  <si>
    <t>se zřízením štěrkopískového lože pod trubky a s jejich obsypem v průměrném celkovém množství do 0,15 m3/m v otevřeném příkopu,</t>
  </si>
  <si>
    <t>4,3+9+4,3+9</t>
  </si>
  <si>
    <t>271571112R00</t>
  </si>
  <si>
    <t xml:space="preserve">Polštáře zhutněné pod základy štěrkopísek netříděný,  </t>
  </si>
  <si>
    <t>800-2</t>
  </si>
  <si>
    <t>2,7*7,44*0,3</t>
  </si>
  <si>
    <t>1,1*0,1*4</t>
  </si>
  <si>
    <t>871211121R00</t>
  </si>
  <si>
    <t>Montáž potrubí z plastických hmot z tlakových trubek polyetylenových, vnějšího průměru 63 mm</t>
  </si>
  <si>
    <t>891231111R00</t>
  </si>
  <si>
    <t>Montáž vodovodních armatur na potrubí šoupátek v otevřeném výkopu nebo v šachtách s osazením zemní soupravy (bez poklopů), DN 65 mm</t>
  </si>
  <si>
    <t>892233111R00</t>
  </si>
  <si>
    <t>Proplach a desinfekce vodovodního potrubí DN od 40 do 70 mm</t>
  </si>
  <si>
    <t>2300600011R00</t>
  </si>
  <si>
    <t>Montáž a dodání nádrže - ND22</t>
  </si>
  <si>
    <t>Požární nádrž dle D-2.1.08 : 1</t>
  </si>
  <si>
    <t xml:space="preserve">nádrž ND 22 vč. stropu, poklop s odvětráním, stupadla, propoj DN250 s čerpací šachtou cca 500mm : </t>
  </si>
  <si>
    <t>2300700012</t>
  </si>
  <si>
    <t>Čerpací šachta DN1000</t>
  </si>
  <si>
    <t>Čerpací šachta dle D-2.1.08 : 1</t>
  </si>
  <si>
    <t xml:space="preserve">Čerpací šachta DN1000, vč. poklopu, Označník "Zdroj požární vody" : </t>
  </si>
  <si>
    <t xml:space="preserve">sací potrubí DN100, se sacím košem se zpětnou klapkou, šroubení S110 + víčko : </t>
  </si>
  <si>
    <t>28613783R</t>
  </si>
  <si>
    <t>trubka plastová vodovodní hladká; HDPE (PE 100); SDR 11,0; PN 16; D = 63,0 mm; s = 5,80 mm; l = 12 000,0 mm</t>
  </si>
  <si>
    <t>42228302R</t>
  </si>
  <si>
    <t>šoupátko přírubové měkcetěsnící klínové, s hladkým a rovným průtokovým kanálem; použití vhodné pro instalaci do země; médium pitná voda, neagresivní tekutina; DN 65; l = 170 mm; PN 10,0; těleso tvárná litina; povrch.ochrana vně i uvnitř epoxidovým práškem; standardní provedení bez ručního kola a zemní soupravy</t>
  </si>
  <si>
    <t>998331011R00</t>
  </si>
  <si>
    <t xml:space="preserve">Přesun hmot pro nádrže přesun hmot pro nádrže,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</si>
</sst>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50</v>
      </c>
      <c r="H8" s="18" t="s">
        <v>40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34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SUMIF(F53:F62,A16,I53:I62)+SUMIF(F53:F62,"PSU",I53:I62)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SUMIF(F53:F62,A17,I53:I62)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SUMIF(F53:F62,A18,I53:I62)</f>
        <v>0</v>
      </c>
      <c r="J18" s="82"/>
    </row>
    <row r="19" spans="1:10" ht="23.25" customHeight="1" x14ac:dyDescent="0.2">
      <c r="A19" s="195" t="s">
        <v>83</v>
      </c>
      <c r="B19" s="38" t="s">
        <v>27</v>
      </c>
      <c r="C19" s="59"/>
      <c r="D19" s="60"/>
      <c r="E19" s="80"/>
      <c r="F19" s="81"/>
      <c r="G19" s="80"/>
      <c r="H19" s="81"/>
      <c r="I19" s="80">
        <f>SUMIF(F53:F62,A19,I53:I62)</f>
        <v>0</v>
      </c>
      <c r="J19" s="82"/>
    </row>
    <row r="20" spans="1:10" ht="23.25" customHeight="1" x14ac:dyDescent="0.2">
      <c r="A20" s="195" t="s">
        <v>84</v>
      </c>
      <c r="B20" s="38" t="s">
        <v>28</v>
      </c>
      <c r="C20" s="59"/>
      <c r="D20" s="60"/>
      <c r="E20" s="80"/>
      <c r="F20" s="81"/>
      <c r="G20" s="80"/>
      <c r="H20" s="81"/>
      <c r="I20" s="80">
        <f>SUMIF(F53:F62,A20,I53:I62)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'2 1 Naklady'!AE59+'1 1 Pol'!AE221+'1 2 Pol'!AE127</f>
        <v>0</v>
      </c>
      <c r="G39" s="149">
        <f>'2 1 Naklady'!AF59+'1 1 Pol'!AF221+'1 2 Pol'!AF127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57</v>
      </c>
      <c r="D40" s="153"/>
      <c r="E40" s="153"/>
      <c r="F40" s="154">
        <f>'2 1 Naklady'!AE59</f>
        <v>0</v>
      </c>
      <c r="G40" s="155">
        <f>'2 1 Naklady'!AF59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58</v>
      </c>
      <c r="C41" s="147" t="s">
        <v>57</v>
      </c>
      <c r="D41" s="147"/>
      <c r="E41" s="147"/>
      <c r="F41" s="158">
        <f>'2 1 Naklady'!AE59</f>
        <v>0</v>
      </c>
      <c r="G41" s="150">
        <f>'2 1 Naklady'!AF59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59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58</v>
      </c>
      <c r="C43" s="153" t="s">
        <v>60</v>
      </c>
      <c r="D43" s="153"/>
      <c r="E43" s="153"/>
      <c r="F43" s="154">
        <f>'1 1 Pol'!AE221+'1 2 Pol'!AE127</f>
        <v>0</v>
      </c>
      <c r="G43" s="155">
        <f>'1 1 Pol'!AF221+'1 2 Pol'!AF127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58</v>
      </c>
      <c r="C44" s="147" t="s">
        <v>61</v>
      </c>
      <c r="D44" s="147"/>
      <c r="E44" s="147"/>
      <c r="F44" s="158">
        <f>'1 1 Pol'!AE221</f>
        <v>0</v>
      </c>
      <c r="G44" s="150">
        <f>'1 1 Pol'!AF221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>
        <v>3</v>
      </c>
      <c r="B45" s="157" t="s">
        <v>62</v>
      </c>
      <c r="C45" s="147" t="s">
        <v>63</v>
      </c>
      <c r="D45" s="147"/>
      <c r="E45" s="147"/>
      <c r="F45" s="158">
        <f>'1 2 Pol'!AE127</f>
        <v>0</v>
      </c>
      <c r="G45" s="150">
        <f>'1 2 Pol'!AF127</f>
        <v>0</v>
      </c>
      <c r="H45" s="150">
        <f>(F45*SazbaDPH1/100)+(G45*SazbaDPH2/100)</f>
        <v>0</v>
      </c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6"/>
      <c r="B46" s="159" t="s">
        <v>64</v>
      </c>
      <c r="C46" s="160"/>
      <c r="D46" s="160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3">
        <f>SUMIF(A39:A45,"=1",I39:I45)</f>
        <v>0</v>
      </c>
      <c r="J46" s="164">
        <f>SUMIF(A39:A45,"=1",J39:J45)</f>
        <v>0</v>
      </c>
    </row>
    <row r="50" spans="1:10" ht="15.75" x14ac:dyDescent="0.25">
      <c r="B50" s="175" t="s">
        <v>66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67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58</v>
      </c>
      <c r="C53" s="184" t="s">
        <v>68</v>
      </c>
      <c r="D53" s="185"/>
      <c r="E53" s="185"/>
      <c r="F53" s="191" t="s">
        <v>24</v>
      </c>
      <c r="G53" s="192"/>
      <c r="H53" s="192"/>
      <c r="I53" s="192">
        <f>'1 1 Pol'!G8+'1 2 Pol'!G8</f>
        <v>0</v>
      </c>
      <c r="J53" s="189" t="str">
        <f>IF(I63=0,"",I53/I63*100)</f>
        <v/>
      </c>
    </row>
    <row r="54" spans="1:10" ht="36.75" customHeight="1" x14ac:dyDescent="0.2">
      <c r="A54" s="178"/>
      <c r="B54" s="183" t="s">
        <v>62</v>
      </c>
      <c r="C54" s="184" t="s">
        <v>69</v>
      </c>
      <c r="D54" s="185"/>
      <c r="E54" s="185"/>
      <c r="F54" s="191" t="s">
        <v>24</v>
      </c>
      <c r="G54" s="192"/>
      <c r="H54" s="192"/>
      <c r="I54" s="192">
        <f>'1 2 Pol'!G90</f>
        <v>0</v>
      </c>
      <c r="J54" s="189" t="str">
        <f>IF(I63=0,"",I54/I63*100)</f>
        <v/>
      </c>
    </row>
    <row r="55" spans="1:10" ht="36.75" customHeight="1" x14ac:dyDescent="0.2">
      <c r="A55" s="178"/>
      <c r="B55" s="183" t="s">
        <v>70</v>
      </c>
      <c r="C55" s="184" t="s">
        <v>71</v>
      </c>
      <c r="D55" s="185"/>
      <c r="E55" s="185"/>
      <c r="F55" s="191" t="s">
        <v>24</v>
      </c>
      <c r="G55" s="192"/>
      <c r="H55" s="192"/>
      <c r="I55" s="192">
        <f>'1 1 Pol'!G102+'1 2 Pol'!G96</f>
        <v>0</v>
      </c>
      <c r="J55" s="189" t="str">
        <f>IF(I63=0,"",I55/I63*100)</f>
        <v/>
      </c>
    </row>
    <row r="56" spans="1:10" ht="36.75" customHeight="1" x14ac:dyDescent="0.2">
      <c r="A56" s="178"/>
      <c r="B56" s="183" t="s">
        <v>72</v>
      </c>
      <c r="C56" s="184" t="s">
        <v>73</v>
      </c>
      <c r="D56" s="185"/>
      <c r="E56" s="185"/>
      <c r="F56" s="191" t="s">
        <v>24</v>
      </c>
      <c r="G56" s="192"/>
      <c r="H56" s="192"/>
      <c r="I56" s="192">
        <f>'1 1 Pol'!G107</f>
        <v>0</v>
      </c>
      <c r="J56" s="189" t="str">
        <f>IF(I63=0,"",I56/I63*100)</f>
        <v/>
      </c>
    </row>
    <row r="57" spans="1:10" ht="36.75" customHeight="1" x14ac:dyDescent="0.2">
      <c r="A57" s="178"/>
      <c r="B57" s="183" t="s">
        <v>74</v>
      </c>
      <c r="C57" s="184" t="s">
        <v>75</v>
      </c>
      <c r="D57" s="185"/>
      <c r="E57" s="185"/>
      <c r="F57" s="191" t="s">
        <v>24</v>
      </c>
      <c r="G57" s="192"/>
      <c r="H57" s="192"/>
      <c r="I57" s="192">
        <f>'1 1 Pol'!G137+'1 2 Pol'!G100</f>
        <v>0</v>
      </c>
      <c r="J57" s="189" t="str">
        <f>IF(I63=0,"",I57/I63*100)</f>
        <v/>
      </c>
    </row>
    <row r="58" spans="1:10" ht="36.75" customHeight="1" x14ac:dyDescent="0.2">
      <c r="A58" s="178"/>
      <c r="B58" s="183" t="s">
        <v>76</v>
      </c>
      <c r="C58" s="184" t="s">
        <v>77</v>
      </c>
      <c r="D58" s="185"/>
      <c r="E58" s="185"/>
      <c r="F58" s="191" t="s">
        <v>24</v>
      </c>
      <c r="G58" s="192"/>
      <c r="H58" s="192"/>
      <c r="I58" s="192">
        <f>'1 1 Pol'!G184</f>
        <v>0</v>
      </c>
      <c r="J58" s="189" t="str">
        <f>IF(I63=0,"",I58/I63*100)</f>
        <v/>
      </c>
    </row>
    <row r="59" spans="1:10" ht="36.75" customHeight="1" x14ac:dyDescent="0.2">
      <c r="A59" s="178"/>
      <c r="B59" s="183" t="s">
        <v>78</v>
      </c>
      <c r="C59" s="184" t="s">
        <v>79</v>
      </c>
      <c r="D59" s="185"/>
      <c r="E59" s="185"/>
      <c r="F59" s="191" t="s">
        <v>24</v>
      </c>
      <c r="G59" s="192"/>
      <c r="H59" s="192"/>
      <c r="I59" s="192">
        <f>'1 1 Pol'!G194+'1 2 Pol'!G124</f>
        <v>0</v>
      </c>
      <c r="J59" s="189" t="str">
        <f>IF(I63=0,"",I59/I63*100)</f>
        <v/>
      </c>
    </row>
    <row r="60" spans="1:10" ht="36.75" customHeight="1" x14ac:dyDescent="0.2">
      <c r="A60" s="178"/>
      <c r="B60" s="183" t="s">
        <v>80</v>
      </c>
      <c r="C60" s="184" t="s">
        <v>81</v>
      </c>
      <c r="D60" s="185"/>
      <c r="E60" s="185"/>
      <c r="F60" s="191" t="s">
        <v>82</v>
      </c>
      <c r="G60" s="192"/>
      <c r="H60" s="192"/>
      <c r="I60" s="192">
        <f>'1 1 Pol'!G198</f>
        <v>0</v>
      </c>
      <c r="J60" s="189" t="str">
        <f>IF(I63=0,"",I60/I63*100)</f>
        <v/>
      </c>
    </row>
    <row r="61" spans="1:10" ht="36.75" customHeight="1" x14ac:dyDescent="0.2">
      <c r="A61" s="178"/>
      <c r="B61" s="183" t="s">
        <v>83</v>
      </c>
      <c r="C61" s="184" t="s">
        <v>27</v>
      </c>
      <c r="D61" s="185"/>
      <c r="E61" s="185"/>
      <c r="F61" s="191" t="s">
        <v>83</v>
      </c>
      <c r="G61" s="192"/>
      <c r="H61" s="192"/>
      <c r="I61" s="192">
        <f>'2 1 Naklady'!G8</f>
        <v>0</v>
      </c>
      <c r="J61" s="189" t="str">
        <f>IF(I63=0,"",I61/I63*100)</f>
        <v/>
      </c>
    </row>
    <row r="62" spans="1:10" ht="36.75" customHeight="1" x14ac:dyDescent="0.2">
      <c r="A62" s="178"/>
      <c r="B62" s="183" t="s">
        <v>84</v>
      </c>
      <c r="C62" s="184" t="s">
        <v>28</v>
      </c>
      <c r="D62" s="185"/>
      <c r="E62" s="185"/>
      <c r="F62" s="191" t="s">
        <v>84</v>
      </c>
      <c r="G62" s="192"/>
      <c r="H62" s="192"/>
      <c r="I62" s="192">
        <f>'2 1 Naklady'!G19</f>
        <v>0</v>
      </c>
      <c r="J62" s="189" t="str">
        <f>IF(I63=0,"",I62/I63*100)</f>
        <v/>
      </c>
    </row>
    <row r="63" spans="1:10" ht="25.5" customHeight="1" x14ac:dyDescent="0.2">
      <c r="A63" s="179"/>
      <c r="B63" s="186" t="s">
        <v>1</v>
      </c>
      <c r="C63" s="187"/>
      <c r="D63" s="188"/>
      <c r="E63" s="188"/>
      <c r="F63" s="193"/>
      <c r="G63" s="194"/>
      <c r="H63" s="194"/>
      <c r="I63" s="194">
        <f>SUM(I53:I62)</f>
        <v>0</v>
      </c>
      <c r="J63" s="190">
        <f>SUM(J53:J62)</f>
        <v>0</v>
      </c>
    </row>
    <row r="64" spans="1:10" x14ac:dyDescent="0.2">
      <c r="F64" s="134"/>
      <c r="G64" s="134"/>
      <c r="H64" s="134"/>
      <c r="I64" s="134"/>
      <c r="J64" s="135"/>
    </row>
    <row r="65" spans="6:10" x14ac:dyDescent="0.2">
      <c r="F65" s="134"/>
      <c r="G65" s="134"/>
      <c r="H65" s="134"/>
      <c r="I65" s="134"/>
      <c r="J65" s="135"/>
    </row>
    <row r="66" spans="6:10" x14ac:dyDescent="0.2">
      <c r="F66" s="134"/>
      <c r="G66" s="134"/>
      <c r="H66" s="134"/>
      <c r="I66" s="134"/>
      <c r="J66" s="135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85</v>
      </c>
      <c r="B1" s="196"/>
      <c r="C1" s="196"/>
      <c r="D1" s="196"/>
      <c r="E1" s="196"/>
      <c r="F1" s="196"/>
      <c r="G1" s="196"/>
      <c r="AG1" t="s">
        <v>86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87</v>
      </c>
    </row>
    <row r="3" spans="1:60" ht="24.95" customHeight="1" x14ac:dyDescent="0.2">
      <c r="A3" s="197" t="s">
        <v>8</v>
      </c>
      <c r="B3" s="49" t="s">
        <v>62</v>
      </c>
      <c r="C3" s="200" t="s">
        <v>57</v>
      </c>
      <c r="D3" s="198"/>
      <c r="E3" s="198"/>
      <c r="F3" s="198"/>
      <c r="G3" s="199"/>
      <c r="AC3" s="176" t="s">
        <v>88</v>
      </c>
      <c r="AG3" t="s">
        <v>89</v>
      </c>
    </row>
    <row r="4" spans="1:60" ht="24.95" customHeight="1" x14ac:dyDescent="0.2">
      <c r="A4" s="201" t="s">
        <v>9</v>
      </c>
      <c r="B4" s="202" t="s">
        <v>58</v>
      </c>
      <c r="C4" s="203" t="s">
        <v>57</v>
      </c>
      <c r="D4" s="204"/>
      <c r="E4" s="204"/>
      <c r="F4" s="204"/>
      <c r="G4" s="205"/>
      <c r="AG4" t="s">
        <v>90</v>
      </c>
    </row>
    <row r="5" spans="1:60" x14ac:dyDescent="0.2">
      <c r="D5" s="10"/>
    </row>
    <row r="6" spans="1:60" ht="38.25" x14ac:dyDescent="0.2">
      <c r="A6" s="207" t="s">
        <v>91</v>
      </c>
      <c r="B6" s="209" t="s">
        <v>92</v>
      </c>
      <c r="C6" s="209" t="s">
        <v>93</v>
      </c>
      <c r="D6" s="208" t="s">
        <v>94</v>
      </c>
      <c r="E6" s="207" t="s">
        <v>95</v>
      </c>
      <c r="F6" s="206" t="s">
        <v>96</v>
      </c>
      <c r="G6" s="207" t="s">
        <v>29</v>
      </c>
      <c r="H6" s="210" t="s">
        <v>30</v>
      </c>
      <c r="I6" s="210" t="s">
        <v>97</v>
      </c>
      <c r="J6" s="210" t="s">
        <v>31</v>
      </c>
      <c r="K6" s="210" t="s">
        <v>98</v>
      </c>
      <c r="L6" s="210" t="s">
        <v>99</v>
      </c>
      <c r="M6" s="210" t="s">
        <v>100</v>
      </c>
      <c r="N6" s="210" t="s">
        <v>101</v>
      </c>
      <c r="O6" s="210" t="s">
        <v>102</v>
      </c>
      <c r="P6" s="210" t="s">
        <v>103</v>
      </c>
      <c r="Q6" s="210" t="s">
        <v>104</v>
      </c>
      <c r="R6" s="210" t="s">
        <v>105</v>
      </c>
      <c r="S6" s="210" t="s">
        <v>106</v>
      </c>
      <c r="T6" s="210" t="s">
        <v>107</v>
      </c>
      <c r="U6" s="210" t="s">
        <v>108</v>
      </c>
      <c r="V6" s="210" t="s">
        <v>109</v>
      </c>
      <c r="W6" s="210" t="s">
        <v>110</v>
      </c>
      <c r="X6" s="210" t="s">
        <v>111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4" t="s">
        <v>112</v>
      </c>
      <c r="B8" s="225" t="s">
        <v>83</v>
      </c>
      <c r="C8" s="247" t="s">
        <v>27</v>
      </c>
      <c r="D8" s="226"/>
      <c r="E8" s="227"/>
      <c r="F8" s="228"/>
      <c r="G8" s="228">
        <f>SUMIF(AG9:AG18,"&lt;&gt;NOR",G9:G18)</f>
        <v>0</v>
      </c>
      <c r="H8" s="228"/>
      <c r="I8" s="228">
        <f>SUM(I9:I18)</f>
        <v>0</v>
      </c>
      <c r="J8" s="228"/>
      <c r="K8" s="228">
        <f>SUM(K9:K18)</f>
        <v>0</v>
      </c>
      <c r="L8" s="228"/>
      <c r="M8" s="228">
        <f>SUM(M9:M18)</f>
        <v>0</v>
      </c>
      <c r="N8" s="228"/>
      <c r="O8" s="228">
        <f>SUM(O9:O18)</f>
        <v>0</v>
      </c>
      <c r="P8" s="228"/>
      <c r="Q8" s="228">
        <f>SUM(Q9:Q18)</f>
        <v>0</v>
      </c>
      <c r="R8" s="228"/>
      <c r="S8" s="228"/>
      <c r="T8" s="229"/>
      <c r="U8" s="223"/>
      <c r="V8" s="223">
        <f>SUM(V9:V18)</f>
        <v>0</v>
      </c>
      <c r="W8" s="223"/>
      <c r="X8" s="223"/>
      <c r="AG8" t="s">
        <v>113</v>
      </c>
    </row>
    <row r="9" spans="1:60" outlineLevel="1" x14ac:dyDescent="0.2">
      <c r="A9" s="237">
        <v>1</v>
      </c>
      <c r="B9" s="238" t="s">
        <v>114</v>
      </c>
      <c r="C9" s="248" t="s">
        <v>115</v>
      </c>
      <c r="D9" s="239" t="s">
        <v>116</v>
      </c>
      <c r="E9" s="240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2"/>
      <c r="S9" s="242" t="s">
        <v>117</v>
      </c>
      <c r="T9" s="243" t="s">
        <v>118</v>
      </c>
      <c r="U9" s="220">
        <v>0</v>
      </c>
      <c r="V9" s="220">
        <f>ROUND(E9*U9,2)</f>
        <v>0</v>
      </c>
      <c r="W9" s="220"/>
      <c r="X9" s="220" t="s">
        <v>119</v>
      </c>
      <c r="Y9" s="211"/>
      <c r="Z9" s="211"/>
      <c r="AA9" s="211"/>
      <c r="AB9" s="211"/>
      <c r="AC9" s="211"/>
      <c r="AD9" s="211"/>
      <c r="AE9" s="211"/>
      <c r="AF9" s="211"/>
      <c r="AG9" s="211" t="s">
        <v>120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37">
        <v>2</v>
      </c>
      <c r="B10" s="238" t="s">
        <v>121</v>
      </c>
      <c r="C10" s="248" t="s">
        <v>122</v>
      </c>
      <c r="D10" s="239" t="s">
        <v>116</v>
      </c>
      <c r="E10" s="240">
        <v>1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2"/>
      <c r="S10" s="242" t="s">
        <v>117</v>
      </c>
      <c r="T10" s="243" t="s">
        <v>118</v>
      </c>
      <c r="U10" s="220">
        <v>0</v>
      </c>
      <c r="V10" s="220">
        <f>ROUND(E10*U10,2)</f>
        <v>0</v>
      </c>
      <c r="W10" s="220"/>
      <c r="X10" s="220" t="s">
        <v>119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120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30">
        <v>3</v>
      </c>
      <c r="B11" s="231" t="s">
        <v>123</v>
      </c>
      <c r="C11" s="249" t="s">
        <v>124</v>
      </c>
      <c r="D11" s="232" t="s">
        <v>116</v>
      </c>
      <c r="E11" s="233">
        <v>1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/>
      <c r="S11" s="235" t="s">
        <v>117</v>
      </c>
      <c r="T11" s="236" t="s">
        <v>118</v>
      </c>
      <c r="U11" s="220">
        <v>0</v>
      </c>
      <c r="V11" s="220">
        <f>ROUND(E11*U11,2)</f>
        <v>0</v>
      </c>
      <c r="W11" s="220"/>
      <c r="X11" s="220" t="s">
        <v>119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120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8"/>
      <c r="B12" s="219"/>
      <c r="C12" s="250" t="s">
        <v>58</v>
      </c>
      <c r="D12" s="221"/>
      <c r="E12" s="222">
        <v>1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125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30">
        <v>4</v>
      </c>
      <c r="B13" s="231" t="s">
        <v>126</v>
      </c>
      <c r="C13" s="249" t="s">
        <v>127</v>
      </c>
      <c r="D13" s="232" t="s">
        <v>116</v>
      </c>
      <c r="E13" s="233">
        <v>1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/>
      <c r="S13" s="235" t="s">
        <v>117</v>
      </c>
      <c r="T13" s="236" t="s">
        <v>118</v>
      </c>
      <c r="U13" s="220">
        <v>0</v>
      </c>
      <c r="V13" s="220">
        <f>ROUND(E13*U13,2)</f>
        <v>0</v>
      </c>
      <c r="W13" s="220"/>
      <c r="X13" s="220" t="s">
        <v>119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120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33.75" outlineLevel="1" x14ac:dyDescent="0.2">
      <c r="A14" s="218"/>
      <c r="B14" s="219"/>
      <c r="C14" s="251" t="s">
        <v>128</v>
      </c>
      <c r="D14" s="245"/>
      <c r="E14" s="245"/>
      <c r="F14" s="245"/>
      <c r="G14" s="245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129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44" t="str">
        <f>C14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0">
        <v>5</v>
      </c>
      <c r="B15" s="231" t="s">
        <v>130</v>
      </c>
      <c r="C15" s="249" t="s">
        <v>131</v>
      </c>
      <c r="D15" s="232" t="s">
        <v>116</v>
      </c>
      <c r="E15" s="233">
        <v>1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</v>
      </c>
      <c r="Q15" s="235">
        <f>ROUND(E15*P15,2)</f>
        <v>0</v>
      </c>
      <c r="R15" s="235"/>
      <c r="S15" s="235" t="s">
        <v>117</v>
      </c>
      <c r="T15" s="236" t="s">
        <v>118</v>
      </c>
      <c r="U15" s="220">
        <v>0</v>
      </c>
      <c r="V15" s="220">
        <f>ROUND(E15*U15,2)</f>
        <v>0</v>
      </c>
      <c r="W15" s="220"/>
      <c r="X15" s="220" t="s">
        <v>119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120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2.5" outlineLevel="1" x14ac:dyDescent="0.2">
      <c r="A16" s="218"/>
      <c r="B16" s="219"/>
      <c r="C16" s="251" t="s">
        <v>132</v>
      </c>
      <c r="D16" s="245"/>
      <c r="E16" s="245"/>
      <c r="F16" s="245"/>
      <c r="G16" s="245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129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44" t="str">
        <f>C16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30">
        <v>6</v>
      </c>
      <c r="B17" s="231" t="s">
        <v>133</v>
      </c>
      <c r="C17" s="249" t="s">
        <v>134</v>
      </c>
      <c r="D17" s="232" t="s">
        <v>116</v>
      </c>
      <c r="E17" s="233">
        <v>1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0</v>
      </c>
      <c r="O17" s="235">
        <f>ROUND(E17*N17,2)</f>
        <v>0</v>
      </c>
      <c r="P17" s="235">
        <v>0</v>
      </c>
      <c r="Q17" s="235">
        <f>ROUND(E17*P17,2)</f>
        <v>0</v>
      </c>
      <c r="R17" s="235"/>
      <c r="S17" s="235" t="s">
        <v>117</v>
      </c>
      <c r="T17" s="236" t="s">
        <v>118</v>
      </c>
      <c r="U17" s="220">
        <v>0</v>
      </c>
      <c r="V17" s="220">
        <f>ROUND(E17*U17,2)</f>
        <v>0</v>
      </c>
      <c r="W17" s="220"/>
      <c r="X17" s="220" t="s">
        <v>119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120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0" t="s">
        <v>58</v>
      </c>
      <c r="D18" s="221"/>
      <c r="E18" s="222">
        <v>1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125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">
      <c r="A19" s="224" t="s">
        <v>112</v>
      </c>
      <c r="B19" s="225" t="s">
        <v>84</v>
      </c>
      <c r="C19" s="247" t="s">
        <v>28</v>
      </c>
      <c r="D19" s="226"/>
      <c r="E19" s="227"/>
      <c r="F19" s="228"/>
      <c r="G19" s="228">
        <f>SUMIF(AG20:AG57,"&lt;&gt;NOR",G20:G57)</f>
        <v>0</v>
      </c>
      <c r="H19" s="228"/>
      <c r="I19" s="228">
        <f>SUM(I20:I57)</f>
        <v>0</v>
      </c>
      <c r="J19" s="228"/>
      <c r="K19" s="228">
        <f>SUM(K20:K57)</f>
        <v>0</v>
      </c>
      <c r="L19" s="228"/>
      <c r="M19" s="228">
        <f>SUM(M20:M57)</f>
        <v>0</v>
      </c>
      <c r="N19" s="228"/>
      <c r="O19" s="228">
        <f>SUM(O20:O57)</f>
        <v>0</v>
      </c>
      <c r="P19" s="228"/>
      <c r="Q19" s="228">
        <f>SUM(Q20:Q57)</f>
        <v>0</v>
      </c>
      <c r="R19" s="228"/>
      <c r="S19" s="228"/>
      <c r="T19" s="229"/>
      <c r="U19" s="223"/>
      <c r="V19" s="223">
        <f>SUM(V20:V57)</f>
        <v>0</v>
      </c>
      <c r="W19" s="223"/>
      <c r="X19" s="223"/>
      <c r="AG19" t="s">
        <v>113</v>
      </c>
    </row>
    <row r="20" spans="1:60" outlineLevel="1" x14ac:dyDescent="0.2">
      <c r="A20" s="230">
        <v>7</v>
      </c>
      <c r="B20" s="231" t="s">
        <v>135</v>
      </c>
      <c r="C20" s="249" t="s">
        <v>136</v>
      </c>
      <c r="D20" s="232" t="s">
        <v>116</v>
      </c>
      <c r="E20" s="233">
        <v>1</v>
      </c>
      <c r="F20" s="234"/>
      <c r="G20" s="235">
        <f>ROUND(E20*F20,2)</f>
        <v>0</v>
      </c>
      <c r="H20" s="234"/>
      <c r="I20" s="235">
        <f>ROUND(E20*H20,2)</f>
        <v>0</v>
      </c>
      <c r="J20" s="234"/>
      <c r="K20" s="235">
        <f>ROUND(E20*J20,2)</f>
        <v>0</v>
      </c>
      <c r="L20" s="235">
        <v>21</v>
      </c>
      <c r="M20" s="235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5"/>
      <c r="S20" s="235" t="s">
        <v>117</v>
      </c>
      <c r="T20" s="236" t="s">
        <v>118</v>
      </c>
      <c r="U20" s="220">
        <v>0</v>
      </c>
      <c r="V20" s="220">
        <f>ROUND(E20*U20,2)</f>
        <v>0</v>
      </c>
      <c r="W20" s="220"/>
      <c r="X20" s="220" t="s">
        <v>119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120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0" t="s">
        <v>58</v>
      </c>
      <c r="D21" s="221"/>
      <c r="E21" s="222">
        <v>1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125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30">
        <v>8</v>
      </c>
      <c r="B22" s="231" t="s">
        <v>137</v>
      </c>
      <c r="C22" s="249" t="s">
        <v>138</v>
      </c>
      <c r="D22" s="232" t="s">
        <v>116</v>
      </c>
      <c r="E22" s="233">
        <v>1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/>
      <c r="S22" s="235" t="s">
        <v>117</v>
      </c>
      <c r="T22" s="236" t="s">
        <v>118</v>
      </c>
      <c r="U22" s="220">
        <v>0</v>
      </c>
      <c r="V22" s="220">
        <f>ROUND(E22*U22,2)</f>
        <v>0</v>
      </c>
      <c r="W22" s="220"/>
      <c r="X22" s="220" t="s">
        <v>119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120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8"/>
      <c r="B23" s="219"/>
      <c r="C23" s="251" t="s">
        <v>139</v>
      </c>
      <c r="D23" s="245"/>
      <c r="E23" s="245"/>
      <c r="F23" s="245"/>
      <c r="G23" s="245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129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44" t="str">
        <f>C23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30">
        <v>9</v>
      </c>
      <c r="B24" s="231" t="s">
        <v>140</v>
      </c>
      <c r="C24" s="249" t="s">
        <v>141</v>
      </c>
      <c r="D24" s="232" t="s">
        <v>116</v>
      </c>
      <c r="E24" s="233">
        <v>1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/>
      <c r="S24" s="235" t="s">
        <v>117</v>
      </c>
      <c r="T24" s="236" t="s">
        <v>118</v>
      </c>
      <c r="U24" s="220">
        <v>0</v>
      </c>
      <c r="V24" s="220">
        <f>ROUND(E24*U24,2)</f>
        <v>0</v>
      </c>
      <c r="W24" s="220"/>
      <c r="X24" s="220" t="s">
        <v>119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120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51" t="s">
        <v>142</v>
      </c>
      <c r="D25" s="245"/>
      <c r="E25" s="245"/>
      <c r="F25" s="245"/>
      <c r="G25" s="245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129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4" t="str">
        <f>C25</f>
        <v>Náklady zhotovitele, související s prováděním zkoušek a revizí předepsaných technickými normami nebo objednatelem a které jsou pro provedení díla nezbytné.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0">
        <v>10</v>
      </c>
      <c r="B26" s="231" t="s">
        <v>143</v>
      </c>
      <c r="C26" s="249" t="s">
        <v>144</v>
      </c>
      <c r="D26" s="232" t="s">
        <v>116</v>
      </c>
      <c r="E26" s="233">
        <v>1</v>
      </c>
      <c r="F26" s="234"/>
      <c r="G26" s="235">
        <f>ROUND(E26*F26,2)</f>
        <v>0</v>
      </c>
      <c r="H26" s="234"/>
      <c r="I26" s="235">
        <f>ROUND(E26*H26,2)</f>
        <v>0</v>
      </c>
      <c r="J26" s="234"/>
      <c r="K26" s="235">
        <f>ROUND(E26*J26,2)</f>
        <v>0</v>
      </c>
      <c r="L26" s="235">
        <v>21</v>
      </c>
      <c r="M26" s="235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5"/>
      <c r="S26" s="235" t="s">
        <v>117</v>
      </c>
      <c r="T26" s="236" t="s">
        <v>118</v>
      </c>
      <c r="U26" s="220">
        <v>0</v>
      </c>
      <c r="V26" s="220">
        <f>ROUND(E26*U26,2)</f>
        <v>0</v>
      </c>
      <c r="W26" s="220"/>
      <c r="X26" s="220" t="s">
        <v>119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120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50" t="s">
        <v>58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125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0">
        <v>11</v>
      </c>
      <c r="B28" s="231" t="s">
        <v>145</v>
      </c>
      <c r="C28" s="249" t="s">
        <v>146</v>
      </c>
      <c r="D28" s="232" t="s">
        <v>116</v>
      </c>
      <c r="E28" s="233">
        <v>1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/>
      <c r="S28" s="235" t="s">
        <v>117</v>
      </c>
      <c r="T28" s="236" t="s">
        <v>118</v>
      </c>
      <c r="U28" s="220">
        <v>0</v>
      </c>
      <c r="V28" s="220">
        <f>ROUND(E28*U28,2)</f>
        <v>0</v>
      </c>
      <c r="W28" s="220"/>
      <c r="X28" s="220" t="s">
        <v>119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120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18"/>
      <c r="B29" s="219"/>
      <c r="C29" s="250" t="s">
        <v>147</v>
      </c>
      <c r="D29" s="221"/>
      <c r="E29" s="222">
        <v>1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125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37">
        <v>12</v>
      </c>
      <c r="B30" s="238" t="s">
        <v>148</v>
      </c>
      <c r="C30" s="248" t="s">
        <v>149</v>
      </c>
      <c r="D30" s="239" t="s">
        <v>116</v>
      </c>
      <c r="E30" s="240">
        <v>1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2"/>
      <c r="S30" s="242" t="s">
        <v>117</v>
      </c>
      <c r="T30" s="243" t="s">
        <v>118</v>
      </c>
      <c r="U30" s="220">
        <v>0</v>
      </c>
      <c r="V30" s="220">
        <f>ROUND(E30*U30,2)</f>
        <v>0</v>
      </c>
      <c r="W30" s="220"/>
      <c r="X30" s="220" t="s">
        <v>119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120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0">
        <v>13</v>
      </c>
      <c r="B31" s="231" t="s">
        <v>150</v>
      </c>
      <c r="C31" s="249" t="s">
        <v>151</v>
      </c>
      <c r="D31" s="232" t="s">
        <v>116</v>
      </c>
      <c r="E31" s="233">
        <v>1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/>
      <c r="S31" s="235" t="s">
        <v>117</v>
      </c>
      <c r="T31" s="236" t="s">
        <v>118</v>
      </c>
      <c r="U31" s="220">
        <v>0</v>
      </c>
      <c r="V31" s="220">
        <f>ROUND(E31*U31,2)</f>
        <v>0</v>
      </c>
      <c r="W31" s="220"/>
      <c r="X31" s="220" t="s">
        <v>119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120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0" t="s">
        <v>58</v>
      </c>
      <c r="D32" s="221"/>
      <c r="E32" s="222">
        <v>1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125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30">
        <v>14</v>
      </c>
      <c r="B33" s="231" t="s">
        <v>152</v>
      </c>
      <c r="C33" s="249" t="s">
        <v>153</v>
      </c>
      <c r="D33" s="232" t="s">
        <v>116</v>
      </c>
      <c r="E33" s="233">
        <v>1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/>
      <c r="S33" s="235" t="s">
        <v>117</v>
      </c>
      <c r="T33" s="236" t="s">
        <v>118</v>
      </c>
      <c r="U33" s="220">
        <v>0</v>
      </c>
      <c r="V33" s="220">
        <f>ROUND(E33*U33,2)</f>
        <v>0</v>
      </c>
      <c r="W33" s="220"/>
      <c r="X33" s="220" t="s">
        <v>119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120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8"/>
      <c r="B34" s="219"/>
      <c r="C34" s="250" t="s">
        <v>58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125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37">
        <v>15</v>
      </c>
      <c r="B35" s="238" t="s">
        <v>154</v>
      </c>
      <c r="C35" s="248" t="s">
        <v>155</v>
      </c>
      <c r="D35" s="239" t="s">
        <v>156</v>
      </c>
      <c r="E35" s="240">
        <v>1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2"/>
      <c r="S35" s="242" t="s">
        <v>157</v>
      </c>
      <c r="T35" s="243" t="s">
        <v>118</v>
      </c>
      <c r="U35" s="220">
        <v>0</v>
      </c>
      <c r="V35" s="220">
        <f>ROUND(E35*U35,2)</f>
        <v>0</v>
      </c>
      <c r="W35" s="220"/>
      <c r="X35" s="220" t="s">
        <v>119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120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30">
        <v>16</v>
      </c>
      <c r="B36" s="231" t="s">
        <v>158</v>
      </c>
      <c r="C36" s="249" t="s">
        <v>159</v>
      </c>
      <c r="D36" s="232" t="s">
        <v>156</v>
      </c>
      <c r="E36" s="233">
        <v>1</v>
      </c>
      <c r="F36" s="234"/>
      <c r="G36" s="235">
        <f>ROUND(E36*F36,2)</f>
        <v>0</v>
      </c>
      <c r="H36" s="234"/>
      <c r="I36" s="235">
        <f>ROUND(E36*H36,2)</f>
        <v>0</v>
      </c>
      <c r="J36" s="234"/>
      <c r="K36" s="235">
        <f>ROUND(E36*J36,2)</f>
        <v>0</v>
      </c>
      <c r="L36" s="235">
        <v>21</v>
      </c>
      <c r="M36" s="235">
        <f>G36*(1+L36/100)</f>
        <v>0</v>
      </c>
      <c r="N36" s="235">
        <v>0</v>
      </c>
      <c r="O36" s="235">
        <f>ROUND(E36*N36,2)</f>
        <v>0</v>
      </c>
      <c r="P36" s="235">
        <v>0</v>
      </c>
      <c r="Q36" s="235">
        <f>ROUND(E36*P36,2)</f>
        <v>0</v>
      </c>
      <c r="R36" s="235"/>
      <c r="S36" s="235" t="s">
        <v>157</v>
      </c>
      <c r="T36" s="236" t="s">
        <v>118</v>
      </c>
      <c r="U36" s="220">
        <v>0</v>
      </c>
      <c r="V36" s="220">
        <f>ROUND(E36*U36,2)</f>
        <v>0</v>
      </c>
      <c r="W36" s="220"/>
      <c r="X36" s="220" t="s">
        <v>119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120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0" t="s">
        <v>160</v>
      </c>
      <c r="D37" s="221"/>
      <c r="E37" s="222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1"/>
      <c r="Z37" s="211"/>
      <c r="AA37" s="211"/>
      <c r="AB37" s="211"/>
      <c r="AC37" s="211"/>
      <c r="AD37" s="211"/>
      <c r="AE37" s="211"/>
      <c r="AF37" s="211"/>
      <c r="AG37" s="211" t="s">
        <v>125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0" t="s">
        <v>161</v>
      </c>
      <c r="D38" s="221"/>
      <c r="E38" s="222">
        <v>1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125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30">
        <v>17</v>
      </c>
      <c r="B39" s="231" t="s">
        <v>162</v>
      </c>
      <c r="C39" s="249" t="s">
        <v>163</v>
      </c>
      <c r="D39" s="232" t="s">
        <v>156</v>
      </c>
      <c r="E39" s="233">
        <v>1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5"/>
      <c r="S39" s="235" t="s">
        <v>157</v>
      </c>
      <c r="T39" s="236" t="s">
        <v>118</v>
      </c>
      <c r="U39" s="220">
        <v>0</v>
      </c>
      <c r="V39" s="220">
        <f>ROUND(E39*U39,2)</f>
        <v>0</v>
      </c>
      <c r="W39" s="220"/>
      <c r="X39" s="220" t="s">
        <v>119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120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50" t="s">
        <v>160</v>
      </c>
      <c r="D40" s="221"/>
      <c r="E40" s="222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125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33.75" outlineLevel="1" x14ac:dyDescent="0.2">
      <c r="A41" s="218"/>
      <c r="B41" s="219"/>
      <c r="C41" s="250" t="s">
        <v>164</v>
      </c>
      <c r="D41" s="221"/>
      <c r="E41" s="222">
        <v>1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125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30">
        <v>18</v>
      </c>
      <c r="B42" s="231" t="s">
        <v>165</v>
      </c>
      <c r="C42" s="249" t="s">
        <v>166</v>
      </c>
      <c r="D42" s="232" t="s">
        <v>156</v>
      </c>
      <c r="E42" s="233">
        <v>1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21</v>
      </c>
      <c r="M42" s="235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5"/>
      <c r="S42" s="235" t="s">
        <v>157</v>
      </c>
      <c r="T42" s="236" t="s">
        <v>118</v>
      </c>
      <c r="U42" s="220">
        <v>0</v>
      </c>
      <c r="V42" s="220">
        <f>ROUND(E42*U42,2)</f>
        <v>0</v>
      </c>
      <c r="W42" s="220"/>
      <c r="X42" s="220" t="s">
        <v>119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120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8"/>
      <c r="B43" s="219"/>
      <c r="C43" s="250" t="s">
        <v>167</v>
      </c>
      <c r="D43" s="221"/>
      <c r="E43" s="222">
        <v>1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125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37">
        <v>19</v>
      </c>
      <c r="B44" s="238" t="s">
        <v>168</v>
      </c>
      <c r="C44" s="248" t="s">
        <v>169</v>
      </c>
      <c r="D44" s="239" t="s">
        <v>156</v>
      </c>
      <c r="E44" s="240">
        <v>1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2">
        <v>0</v>
      </c>
      <c r="O44" s="242">
        <f>ROUND(E44*N44,2)</f>
        <v>0</v>
      </c>
      <c r="P44" s="242">
        <v>0</v>
      </c>
      <c r="Q44" s="242">
        <f>ROUND(E44*P44,2)</f>
        <v>0</v>
      </c>
      <c r="R44" s="242"/>
      <c r="S44" s="242" t="s">
        <v>157</v>
      </c>
      <c r="T44" s="243" t="s">
        <v>118</v>
      </c>
      <c r="U44" s="220">
        <v>0</v>
      </c>
      <c r="V44" s="220">
        <f>ROUND(E44*U44,2)</f>
        <v>0</v>
      </c>
      <c r="W44" s="220"/>
      <c r="X44" s="220" t="s">
        <v>119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120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37">
        <v>20</v>
      </c>
      <c r="B45" s="238" t="s">
        <v>170</v>
      </c>
      <c r="C45" s="248" t="s">
        <v>171</v>
      </c>
      <c r="D45" s="239" t="s">
        <v>156</v>
      </c>
      <c r="E45" s="240">
        <v>1</v>
      </c>
      <c r="F45" s="241"/>
      <c r="G45" s="242">
        <f>ROUND(E45*F45,2)</f>
        <v>0</v>
      </c>
      <c r="H45" s="241"/>
      <c r="I45" s="242">
        <f>ROUND(E45*H45,2)</f>
        <v>0</v>
      </c>
      <c r="J45" s="241"/>
      <c r="K45" s="242">
        <f>ROUND(E45*J45,2)</f>
        <v>0</v>
      </c>
      <c r="L45" s="242">
        <v>21</v>
      </c>
      <c r="M45" s="242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2"/>
      <c r="S45" s="242" t="s">
        <v>157</v>
      </c>
      <c r="T45" s="243" t="s">
        <v>118</v>
      </c>
      <c r="U45" s="220">
        <v>0</v>
      </c>
      <c r="V45" s="220">
        <f>ROUND(E45*U45,2)</f>
        <v>0</v>
      </c>
      <c r="W45" s="220"/>
      <c r="X45" s="220" t="s">
        <v>119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120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37">
        <v>21</v>
      </c>
      <c r="B46" s="238" t="s">
        <v>172</v>
      </c>
      <c r="C46" s="248" t="s">
        <v>173</v>
      </c>
      <c r="D46" s="239" t="s">
        <v>156</v>
      </c>
      <c r="E46" s="240">
        <v>1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2">
        <v>0</v>
      </c>
      <c r="O46" s="242">
        <f>ROUND(E46*N46,2)</f>
        <v>0</v>
      </c>
      <c r="P46" s="242">
        <v>0</v>
      </c>
      <c r="Q46" s="242">
        <f>ROUND(E46*P46,2)</f>
        <v>0</v>
      </c>
      <c r="R46" s="242"/>
      <c r="S46" s="242" t="s">
        <v>157</v>
      </c>
      <c r="T46" s="243" t="s">
        <v>118</v>
      </c>
      <c r="U46" s="220">
        <v>0</v>
      </c>
      <c r="V46" s="220">
        <f>ROUND(E46*U46,2)</f>
        <v>0</v>
      </c>
      <c r="W46" s="220"/>
      <c r="X46" s="220" t="s">
        <v>119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120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7">
        <v>22</v>
      </c>
      <c r="B47" s="238" t="s">
        <v>174</v>
      </c>
      <c r="C47" s="248" t="s">
        <v>175</v>
      </c>
      <c r="D47" s="239" t="s">
        <v>156</v>
      </c>
      <c r="E47" s="240">
        <v>1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/>
      <c r="S47" s="242" t="s">
        <v>157</v>
      </c>
      <c r="T47" s="243" t="s">
        <v>118</v>
      </c>
      <c r="U47" s="220">
        <v>0</v>
      </c>
      <c r="V47" s="220">
        <f>ROUND(E47*U47,2)</f>
        <v>0</v>
      </c>
      <c r="W47" s="220"/>
      <c r="X47" s="220" t="s">
        <v>119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120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30">
        <v>23</v>
      </c>
      <c r="B48" s="231" t="s">
        <v>176</v>
      </c>
      <c r="C48" s="249" t="s">
        <v>177</v>
      </c>
      <c r="D48" s="232" t="s">
        <v>156</v>
      </c>
      <c r="E48" s="233">
        <v>1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5"/>
      <c r="S48" s="235" t="s">
        <v>157</v>
      </c>
      <c r="T48" s="236" t="s">
        <v>118</v>
      </c>
      <c r="U48" s="220">
        <v>0</v>
      </c>
      <c r="V48" s="220">
        <f>ROUND(E48*U48,2)</f>
        <v>0</v>
      </c>
      <c r="W48" s="220"/>
      <c r="X48" s="220" t="s">
        <v>119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120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0" t="s">
        <v>178</v>
      </c>
      <c r="D49" s="221"/>
      <c r="E49" s="222">
        <v>1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125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30">
        <v>24</v>
      </c>
      <c r="B50" s="231" t="s">
        <v>179</v>
      </c>
      <c r="C50" s="249" t="s">
        <v>180</v>
      </c>
      <c r="D50" s="232" t="s">
        <v>156</v>
      </c>
      <c r="E50" s="233">
        <v>1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5"/>
      <c r="S50" s="235" t="s">
        <v>157</v>
      </c>
      <c r="T50" s="236" t="s">
        <v>118</v>
      </c>
      <c r="U50" s="220">
        <v>0</v>
      </c>
      <c r="V50" s="220">
        <f>ROUND(E50*U50,2)</f>
        <v>0</v>
      </c>
      <c r="W50" s="220"/>
      <c r="X50" s="220" t="s">
        <v>119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120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0" t="s">
        <v>160</v>
      </c>
      <c r="D51" s="221"/>
      <c r="E51" s="222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125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8"/>
      <c r="B52" s="219"/>
      <c r="C52" s="250" t="s">
        <v>181</v>
      </c>
      <c r="D52" s="221"/>
      <c r="E52" s="222">
        <v>1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125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37">
        <v>25</v>
      </c>
      <c r="B53" s="238" t="s">
        <v>182</v>
      </c>
      <c r="C53" s="248" t="s">
        <v>183</v>
      </c>
      <c r="D53" s="239" t="s">
        <v>156</v>
      </c>
      <c r="E53" s="240">
        <v>1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2"/>
      <c r="S53" s="242" t="s">
        <v>157</v>
      </c>
      <c r="T53" s="243" t="s">
        <v>118</v>
      </c>
      <c r="U53" s="220">
        <v>0</v>
      </c>
      <c r="V53" s="220">
        <f>ROUND(E53*U53,2)</f>
        <v>0</v>
      </c>
      <c r="W53" s="220"/>
      <c r="X53" s="220" t="s">
        <v>119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120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37">
        <v>26</v>
      </c>
      <c r="B54" s="238" t="s">
        <v>184</v>
      </c>
      <c r="C54" s="248" t="s">
        <v>185</v>
      </c>
      <c r="D54" s="239" t="s">
        <v>156</v>
      </c>
      <c r="E54" s="240">
        <v>1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2"/>
      <c r="S54" s="242" t="s">
        <v>157</v>
      </c>
      <c r="T54" s="243" t="s">
        <v>118</v>
      </c>
      <c r="U54" s="220">
        <v>0</v>
      </c>
      <c r="V54" s="220">
        <f>ROUND(E54*U54,2)</f>
        <v>0</v>
      </c>
      <c r="W54" s="220"/>
      <c r="X54" s="220" t="s">
        <v>119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120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30">
        <v>27</v>
      </c>
      <c r="B55" s="231" t="s">
        <v>186</v>
      </c>
      <c r="C55" s="249" t="s">
        <v>187</v>
      </c>
      <c r="D55" s="232" t="s">
        <v>156</v>
      </c>
      <c r="E55" s="233">
        <v>1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5"/>
      <c r="S55" s="235" t="s">
        <v>157</v>
      </c>
      <c r="T55" s="236" t="s">
        <v>118</v>
      </c>
      <c r="U55" s="220">
        <v>0</v>
      </c>
      <c r="V55" s="220">
        <f>ROUND(E55*U55,2)</f>
        <v>0</v>
      </c>
      <c r="W55" s="220"/>
      <c r="X55" s="220" t="s">
        <v>119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120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33.75" outlineLevel="1" x14ac:dyDescent="0.2">
      <c r="A56" s="218"/>
      <c r="B56" s="219"/>
      <c r="C56" s="250" t="s">
        <v>188</v>
      </c>
      <c r="D56" s="221"/>
      <c r="E56" s="222">
        <v>1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125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30">
        <v>28</v>
      </c>
      <c r="B57" s="231" t="s">
        <v>189</v>
      </c>
      <c r="C57" s="249" t="s">
        <v>190</v>
      </c>
      <c r="D57" s="232" t="s">
        <v>156</v>
      </c>
      <c r="E57" s="233">
        <v>1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21</v>
      </c>
      <c r="M57" s="235">
        <f>G57*(1+L57/100)</f>
        <v>0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5"/>
      <c r="S57" s="235" t="s">
        <v>157</v>
      </c>
      <c r="T57" s="236" t="s">
        <v>118</v>
      </c>
      <c r="U57" s="220">
        <v>0</v>
      </c>
      <c r="V57" s="220">
        <f>ROUND(E57*U57,2)</f>
        <v>0</v>
      </c>
      <c r="W57" s="220"/>
      <c r="X57" s="220" t="s">
        <v>119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120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3"/>
      <c r="B58" s="4"/>
      <c r="C58" s="252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v>15</v>
      </c>
      <c r="AF58">
        <v>21</v>
      </c>
      <c r="AG58" t="s">
        <v>99</v>
      </c>
    </row>
    <row r="59" spans="1:60" x14ac:dyDescent="0.2">
      <c r="A59" s="214"/>
      <c r="B59" s="215" t="s">
        <v>29</v>
      </c>
      <c r="C59" s="253"/>
      <c r="D59" s="216"/>
      <c r="E59" s="217"/>
      <c r="F59" s="217"/>
      <c r="G59" s="246">
        <f>G8+G19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f>SUMIF(L7:L57,AE58,G7:G57)</f>
        <v>0</v>
      </c>
      <c r="AF59">
        <f>SUMIF(L7:L57,AF58,G7:G57)</f>
        <v>0</v>
      </c>
      <c r="AG59" t="s">
        <v>191</v>
      </c>
    </row>
    <row r="60" spans="1:60" x14ac:dyDescent="0.2">
      <c r="C60" s="254"/>
      <c r="D60" s="10"/>
      <c r="AG60" t="s">
        <v>192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8">
    <mergeCell ref="C23:G23"/>
    <mergeCell ref="C25:G25"/>
    <mergeCell ref="A1:G1"/>
    <mergeCell ref="C2:G2"/>
    <mergeCell ref="C3:G3"/>
    <mergeCell ref="C4:G4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193</v>
      </c>
      <c r="B1" s="196"/>
      <c r="C1" s="196"/>
      <c r="D1" s="196"/>
      <c r="E1" s="196"/>
      <c r="F1" s="196"/>
      <c r="G1" s="196"/>
      <c r="AG1" t="s">
        <v>86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87</v>
      </c>
    </row>
    <row r="3" spans="1:60" ht="24.95" customHeight="1" x14ac:dyDescent="0.2">
      <c r="A3" s="197" t="s">
        <v>8</v>
      </c>
      <c r="B3" s="49" t="s">
        <v>58</v>
      </c>
      <c r="C3" s="200" t="s">
        <v>60</v>
      </c>
      <c r="D3" s="198"/>
      <c r="E3" s="198"/>
      <c r="F3" s="198"/>
      <c r="G3" s="199"/>
      <c r="AC3" s="176" t="s">
        <v>194</v>
      </c>
      <c r="AG3" t="s">
        <v>89</v>
      </c>
    </row>
    <row r="4" spans="1:60" ht="24.95" customHeight="1" x14ac:dyDescent="0.2">
      <c r="A4" s="201" t="s">
        <v>9</v>
      </c>
      <c r="B4" s="202" t="s">
        <v>58</v>
      </c>
      <c r="C4" s="203" t="s">
        <v>61</v>
      </c>
      <c r="D4" s="204"/>
      <c r="E4" s="204"/>
      <c r="F4" s="204"/>
      <c r="G4" s="205"/>
      <c r="AG4" t="s">
        <v>90</v>
      </c>
    </row>
    <row r="5" spans="1:60" x14ac:dyDescent="0.2">
      <c r="D5" s="10"/>
    </row>
    <row r="6" spans="1:60" ht="38.25" x14ac:dyDescent="0.2">
      <c r="A6" s="207" t="s">
        <v>91</v>
      </c>
      <c r="B6" s="209" t="s">
        <v>92</v>
      </c>
      <c r="C6" s="209" t="s">
        <v>93</v>
      </c>
      <c r="D6" s="208" t="s">
        <v>94</v>
      </c>
      <c r="E6" s="207" t="s">
        <v>95</v>
      </c>
      <c r="F6" s="206" t="s">
        <v>96</v>
      </c>
      <c r="G6" s="207" t="s">
        <v>29</v>
      </c>
      <c r="H6" s="210" t="s">
        <v>30</v>
      </c>
      <c r="I6" s="210" t="s">
        <v>97</v>
      </c>
      <c r="J6" s="210" t="s">
        <v>31</v>
      </c>
      <c r="K6" s="210" t="s">
        <v>98</v>
      </c>
      <c r="L6" s="210" t="s">
        <v>99</v>
      </c>
      <c r="M6" s="210" t="s">
        <v>100</v>
      </c>
      <c r="N6" s="210" t="s">
        <v>101</v>
      </c>
      <c r="O6" s="210" t="s">
        <v>102</v>
      </c>
      <c r="P6" s="210" t="s">
        <v>103</v>
      </c>
      <c r="Q6" s="210" t="s">
        <v>104</v>
      </c>
      <c r="R6" s="210" t="s">
        <v>105</v>
      </c>
      <c r="S6" s="210" t="s">
        <v>106</v>
      </c>
      <c r="T6" s="210" t="s">
        <v>107</v>
      </c>
      <c r="U6" s="210" t="s">
        <v>108</v>
      </c>
      <c r="V6" s="210" t="s">
        <v>109</v>
      </c>
      <c r="W6" s="210" t="s">
        <v>110</v>
      </c>
      <c r="X6" s="210" t="s">
        <v>111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4" t="s">
        <v>112</v>
      </c>
      <c r="B8" s="225" t="s">
        <v>58</v>
      </c>
      <c r="C8" s="247" t="s">
        <v>68</v>
      </c>
      <c r="D8" s="226"/>
      <c r="E8" s="227"/>
      <c r="F8" s="228"/>
      <c r="G8" s="228">
        <f>SUMIF(AG9:AG101,"&lt;&gt;NOR",G9:G101)</f>
        <v>0</v>
      </c>
      <c r="H8" s="228"/>
      <c r="I8" s="228">
        <f>SUM(I9:I101)</f>
        <v>0</v>
      </c>
      <c r="J8" s="228"/>
      <c r="K8" s="228">
        <f>SUM(K9:K101)</f>
        <v>0</v>
      </c>
      <c r="L8" s="228"/>
      <c r="M8" s="228">
        <f>SUM(M9:M101)</f>
        <v>0</v>
      </c>
      <c r="N8" s="228"/>
      <c r="O8" s="228">
        <f>SUM(O9:O101)</f>
        <v>959.41</v>
      </c>
      <c r="P8" s="228"/>
      <c r="Q8" s="228">
        <f>SUM(Q9:Q101)</f>
        <v>889.24000000000012</v>
      </c>
      <c r="R8" s="228"/>
      <c r="S8" s="228"/>
      <c r="T8" s="229"/>
      <c r="U8" s="223"/>
      <c r="V8" s="223">
        <f>SUM(V9:V101)</f>
        <v>2270.2500000000005</v>
      </c>
      <c r="W8" s="223"/>
      <c r="X8" s="223"/>
      <c r="AG8" t="s">
        <v>113</v>
      </c>
    </row>
    <row r="9" spans="1:60" ht="22.5" outlineLevel="1" x14ac:dyDescent="0.2">
      <c r="A9" s="230">
        <v>1</v>
      </c>
      <c r="B9" s="231" t="s">
        <v>195</v>
      </c>
      <c r="C9" s="249" t="s">
        <v>196</v>
      </c>
      <c r="D9" s="232" t="s">
        <v>197</v>
      </c>
      <c r="E9" s="233">
        <v>321.2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0.33</v>
      </c>
      <c r="Q9" s="235">
        <f>ROUND(E9*P9,2)</f>
        <v>106</v>
      </c>
      <c r="R9" s="235" t="s">
        <v>198</v>
      </c>
      <c r="S9" s="235" t="s">
        <v>117</v>
      </c>
      <c r="T9" s="236" t="s">
        <v>117</v>
      </c>
      <c r="U9" s="220">
        <v>4.0500000000000001E-2</v>
      </c>
      <c r="V9" s="220">
        <f>ROUND(E9*U9,2)</f>
        <v>13.01</v>
      </c>
      <c r="W9" s="220"/>
      <c r="X9" s="220" t="s">
        <v>199</v>
      </c>
      <c r="Y9" s="211"/>
      <c r="Z9" s="211"/>
      <c r="AA9" s="211"/>
      <c r="AB9" s="211"/>
      <c r="AC9" s="211"/>
      <c r="AD9" s="211"/>
      <c r="AE9" s="211"/>
      <c r="AF9" s="211"/>
      <c r="AG9" s="211" t="s">
        <v>200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8"/>
      <c r="B10" s="219"/>
      <c r="C10" s="250" t="s">
        <v>201</v>
      </c>
      <c r="D10" s="221"/>
      <c r="E10" s="222">
        <v>294.8</v>
      </c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125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0" t="s">
        <v>202</v>
      </c>
      <c r="D11" s="221"/>
      <c r="E11" s="222">
        <v>26.4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125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30">
        <v>2</v>
      </c>
      <c r="B12" s="231" t="s">
        <v>203</v>
      </c>
      <c r="C12" s="249" t="s">
        <v>204</v>
      </c>
      <c r="D12" s="232" t="s">
        <v>197</v>
      </c>
      <c r="E12" s="233">
        <v>321.2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</v>
      </c>
      <c r="O12" s="235">
        <f>ROUND(E12*N12,2)</f>
        <v>0</v>
      </c>
      <c r="P12" s="235">
        <v>0.44</v>
      </c>
      <c r="Q12" s="235">
        <f>ROUND(E12*P12,2)</f>
        <v>141.33000000000001</v>
      </c>
      <c r="R12" s="235" t="s">
        <v>198</v>
      </c>
      <c r="S12" s="235" t="s">
        <v>117</v>
      </c>
      <c r="T12" s="236" t="s">
        <v>117</v>
      </c>
      <c r="U12" s="220">
        <v>4.8000000000000001E-2</v>
      </c>
      <c r="V12" s="220">
        <f>ROUND(E12*U12,2)</f>
        <v>15.42</v>
      </c>
      <c r="W12" s="220"/>
      <c r="X12" s="220" t="s">
        <v>199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200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8"/>
      <c r="B13" s="219"/>
      <c r="C13" s="250" t="s">
        <v>201</v>
      </c>
      <c r="D13" s="221"/>
      <c r="E13" s="222">
        <v>294.8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125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50" t="s">
        <v>202</v>
      </c>
      <c r="D14" s="221"/>
      <c r="E14" s="222">
        <v>26.4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125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30">
        <v>3</v>
      </c>
      <c r="B15" s="231" t="s">
        <v>205</v>
      </c>
      <c r="C15" s="249" t="s">
        <v>206</v>
      </c>
      <c r="D15" s="232" t="s">
        <v>197</v>
      </c>
      <c r="E15" s="233">
        <v>321.2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</v>
      </c>
      <c r="O15" s="235">
        <f>ROUND(E15*N15,2)</f>
        <v>0</v>
      </c>
      <c r="P15" s="235">
        <v>0.55000000000000004</v>
      </c>
      <c r="Q15" s="235">
        <f>ROUND(E15*P15,2)</f>
        <v>176.66</v>
      </c>
      <c r="R15" s="235" t="s">
        <v>198</v>
      </c>
      <c r="S15" s="235" t="s">
        <v>117</v>
      </c>
      <c r="T15" s="236" t="s">
        <v>117</v>
      </c>
      <c r="U15" s="220">
        <v>9.4500000000000001E-2</v>
      </c>
      <c r="V15" s="220">
        <f>ROUND(E15*U15,2)</f>
        <v>30.35</v>
      </c>
      <c r="W15" s="220"/>
      <c r="X15" s="220" t="s">
        <v>199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200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8"/>
      <c r="B16" s="219"/>
      <c r="C16" s="250" t="s">
        <v>207</v>
      </c>
      <c r="D16" s="221"/>
      <c r="E16" s="222">
        <v>294.8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125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8"/>
      <c r="B17" s="219"/>
      <c r="C17" s="250" t="s">
        <v>208</v>
      </c>
      <c r="D17" s="221"/>
      <c r="E17" s="222">
        <v>26.4</v>
      </c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125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30">
        <v>4</v>
      </c>
      <c r="B18" s="231" t="s">
        <v>209</v>
      </c>
      <c r="C18" s="249" t="s">
        <v>210</v>
      </c>
      <c r="D18" s="232" t="s">
        <v>197</v>
      </c>
      <c r="E18" s="233">
        <v>671.6</v>
      </c>
      <c r="F18" s="234"/>
      <c r="G18" s="235">
        <f>ROUND(E18*F18,2)</f>
        <v>0</v>
      </c>
      <c r="H18" s="234"/>
      <c r="I18" s="235">
        <f>ROUND(E18*H18,2)</f>
        <v>0</v>
      </c>
      <c r="J18" s="234"/>
      <c r="K18" s="235">
        <f>ROUND(E18*J18,2)</f>
        <v>0</v>
      </c>
      <c r="L18" s="235">
        <v>21</v>
      </c>
      <c r="M18" s="235">
        <f>G18*(1+L18/100)</f>
        <v>0</v>
      </c>
      <c r="N18" s="235">
        <v>0</v>
      </c>
      <c r="O18" s="235">
        <f>ROUND(E18*N18,2)</f>
        <v>0</v>
      </c>
      <c r="P18" s="235">
        <v>0.154</v>
      </c>
      <c r="Q18" s="235">
        <f>ROUND(E18*P18,2)</f>
        <v>103.43</v>
      </c>
      <c r="R18" s="235" t="s">
        <v>198</v>
      </c>
      <c r="S18" s="235" t="s">
        <v>117</v>
      </c>
      <c r="T18" s="236" t="s">
        <v>117</v>
      </c>
      <c r="U18" s="220">
        <v>5.3800000000000001E-2</v>
      </c>
      <c r="V18" s="220">
        <f>ROUND(E18*U18,2)</f>
        <v>36.130000000000003</v>
      </c>
      <c r="W18" s="220"/>
      <c r="X18" s="220" t="s">
        <v>199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200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/>
      <c r="B19" s="219"/>
      <c r="C19" s="250" t="s">
        <v>211</v>
      </c>
      <c r="D19" s="221"/>
      <c r="E19" s="222">
        <v>616.4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125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8"/>
      <c r="B20" s="219"/>
      <c r="C20" s="250" t="s">
        <v>212</v>
      </c>
      <c r="D20" s="221"/>
      <c r="E20" s="222">
        <v>55.2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125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30">
        <v>5</v>
      </c>
      <c r="B21" s="231" t="s">
        <v>213</v>
      </c>
      <c r="C21" s="249" t="s">
        <v>214</v>
      </c>
      <c r="D21" s="232" t="s">
        <v>197</v>
      </c>
      <c r="E21" s="233">
        <v>554.79999999999995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0</v>
      </c>
      <c r="O21" s="235">
        <f>ROUND(E21*N21,2)</f>
        <v>0</v>
      </c>
      <c r="P21" s="235">
        <v>0.17599999999999999</v>
      </c>
      <c r="Q21" s="235">
        <f>ROUND(E21*P21,2)</f>
        <v>97.64</v>
      </c>
      <c r="R21" s="235" t="s">
        <v>198</v>
      </c>
      <c r="S21" s="235" t="s">
        <v>117</v>
      </c>
      <c r="T21" s="236" t="s">
        <v>117</v>
      </c>
      <c r="U21" s="220">
        <v>5.9200000000000003E-2</v>
      </c>
      <c r="V21" s="220">
        <f>ROUND(E21*U21,2)</f>
        <v>32.840000000000003</v>
      </c>
      <c r="W21" s="220"/>
      <c r="X21" s="220" t="s">
        <v>199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200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8"/>
      <c r="B22" s="219"/>
      <c r="C22" s="250" t="s">
        <v>215</v>
      </c>
      <c r="D22" s="221"/>
      <c r="E22" s="222">
        <v>509.2</v>
      </c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125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0" t="s">
        <v>216</v>
      </c>
      <c r="D23" s="221"/>
      <c r="E23" s="222">
        <v>45.6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125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30">
        <v>6</v>
      </c>
      <c r="B24" s="231" t="s">
        <v>217</v>
      </c>
      <c r="C24" s="249" t="s">
        <v>218</v>
      </c>
      <c r="D24" s="232" t="s">
        <v>197</v>
      </c>
      <c r="E24" s="233">
        <v>438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21</v>
      </c>
      <c r="M24" s="235">
        <f>G24*(1+L24/100)</f>
        <v>0</v>
      </c>
      <c r="N24" s="235">
        <v>0</v>
      </c>
      <c r="O24" s="235">
        <f>ROUND(E24*N24,2)</f>
        <v>0</v>
      </c>
      <c r="P24" s="235">
        <v>0.38313999999999998</v>
      </c>
      <c r="Q24" s="235">
        <f>ROUND(E24*P24,2)</f>
        <v>167.82</v>
      </c>
      <c r="R24" s="235" t="s">
        <v>198</v>
      </c>
      <c r="S24" s="235" t="s">
        <v>117</v>
      </c>
      <c r="T24" s="236" t="s">
        <v>117</v>
      </c>
      <c r="U24" s="220">
        <v>1.7000000000000001E-2</v>
      </c>
      <c r="V24" s="220">
        <f>ROUND(E24*U24,2)</f>
        <v>7.45</v>
      </c>
      <c r="W24" s="220"/>
      <c r="X24" s="220" t="s">
        <v>199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200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8"/>
      <c r="B25" s="219"/>
      <c r="C25" s="250" t="s">
        <v>219</v>
      </c>
      <c r="D25" s="221"/>
      <c r="E25" s="222">
        <v>402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125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50" t="s">
        <v>220</v>
      </c>
      <c r="D26" s="221"/>
      <c r="E26" s="222">
        <v>36</v>
      </c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125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33.75" outlineLevel="1" x14ac:dyDescent="0.2">
      <c r="A27" s="230">
        <v>7</v>
      </c>
      <c r="B27" s="231" t="s">
        <v>221</v>
      </c>
      <c r="C27" s="249" t="s">
        <v>222</v>
      </c>
      <c r="D27" s="232" t="s">
        <v>197</v>
      </c>
      <c r="E27" s="233">
        <v>876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</v>
      </c>
      <c r="O27" s="235">
        <f>ROUND(E27*N27,2)</f>
        <v>0</v>
      </c>
      <c r="P27" s="235">
        <v>0.11</v>
      </c>
      <c r="Q27" s="235">
        <f>ROUND(E27*P27,2)</f>
        <v>96.36</v>
      </c>
      <c r="R27" s="235" t="s">
        <v>198</v>
      </c>
      <c r="S27" s="235" t="s">
        <v>117</v>
      </c>
      <c r="T27" s="236" t="s">
        <v>117</v>
      </c>
      <c r="U27" s="220">
        <v>3.1099999999999999E-2</v>
      </c>
      <c r="V27" s="220">
        <f>ROUND(E27*U27,2)</f>
        <v>27.24</v>
      </c>
      <c r="W27" s="220"/>
      <c r="X27" s="220" t="s">
        <v>199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200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18"/>
      <c r="B28" s="219"/>
      <c r="C28" s="257" t="s">
        <v>223</v>
      </c>
      <c r="D28" s="255"/>
      <c r="E28" s="255"/>
      <c r="F28" s="255"/>
      <c r="G28" s="255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224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44" t="str">
        <f>C28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0" t="s">
        <v>225</v>
      </c>
      <c r="D29" s="221"/>
      <c r="E29" s="222">
        <v>804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125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0" t="s">
        <v>226</v>
      </c>
      <c r="D30" s="221"/>
      <c r="E30" s="222">
        <v>72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125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30">
        <v>8</v>
      </c>
      <c r="B31" s="231" t="s">
        <v>227</v>
      </c>
      <c r="C31" s="249" t="s">
        <v>228</v>
      </c>
      <c r="D31" s="232" t="s">
        <v>229</v>
      </c>
      <c r="E31" s="233">
        <v>288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 t="s">
        <v>230</v>
      </c>
      <c r="S31" s="235" t="s">
        <v>117</v>
      </c>
      <c r="T31" s="236" t="s">
        <v>117</v>
      </c>
      <c r="U31" s="220">
        <v>0.20300000000000001</v>
      </c>
      <c r="V31" s="220">
        <f>ROUND(E31*U31,2)</f>
        <v>58.46</v>
      </c>
      <c r="W31" s="220"/>
      <c r="X31" s="220" t="s">
        <v>199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200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8"/>
      <c r="B32" s="219"/>
      <c r="C32" s="257" t="s">
        <v>231</v>
      </c>
      <c r="D32" s="255"/>
      <c r="E32" s="255"/>
      <c r="F32" s="255"/>
      <c r="G32" s="255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224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44" t="str">
        <f>C32</f>
        <v>na vzdálenost od hladiny vody v jímce po výšku roviny proložené osou nejvyššího bodu výtlačného potrubí. Včetně odpadní potrubí v délce do 20 m.</v>
      </c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30">
        <v>9</v>
      </c>
      <c r="B33" s="231" t="s">
        <v>232</v>
      </c>
      <c r="C33" s="249" t="s">
        <v>233</v>
      </c>
      <c r="D33" s="232" t="s">
        <v>234</v>
      </c>
      <c r="E33" s="233">
        <v>12</v>
      </c>
      <c r="F33" s="234"/>
      <c r="G33" s="235">
        <f>ROUND(E33*F33,2)</f>
        <v>0</v>
      </c>
      <c r="H33" s="234"/>
      <c r="I33" s="235">
        <f>ROUND(E33*H33,2)</f>
        <v>0</v>
      </c>
      <c r="J33" s="234"/>
      <c r="K33" s="235">
        <f>ROUND(E33*J33,2)</f>
        <v>0</v>
      </c>
      <c r="L33" s="235">
        <v>21</v>
      </c>
      <c r="M33" s="235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5" t="s">
        <v>230</v>
      </c>
      <c r="S33" s="235" t="s">
        <v>117</v>
      </c>
      <c r="T33" s="236" t="s">
        <v>117</v>
      </c>
      <c r="U33" s="220">
        <v>0</v>
      </c>
      <c r="V33" s="220">
        <f>ROUND(E33*U33,2)</f>
        <v>0</v>
      </c>
      <c r="W33" s="220"/>
      <c r="X33" s="220" t="s">
        <v>199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200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8"/>
      <c r="B34" s="219"/>
      <c r="C34" s="257" t="s">
        <v>235</v>
      </c>
      <c r="D34" s="255"/>
      <c r="E34" s="255"/>
      <c r="F34" s="255"/>
      <c r="G34" s="255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224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44" t="str">
        <f>C34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30">
        <v>10</v>
      </c>
      <c r="B35" s="231" t="s">
        <v>236</v>
      </c>
      <c r="C35" s="249" t="s">
        <v>237</v>
      </c>
      <c r="D35" s="232" t="s">
        <v>238</v>
      </c>
      <c r="E35" s="233">
        <v>8.8000000000000007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3.9739999999999998E-2</v>
      </c>
      <c r="O35" s="235">
        <f>ROUND(E35*N35,2)</f>
        <v>0.35</v>
      </c>
      <c r="P35" s="235">
        <v>0</v>
      </c>
      <c r="Q35" s="235">
        <f>ROUND(E35*P35,2)</f>
        <v>0</v>
      </c>
      <c r="R35" s="235" t="s">
        <v>230</v>
      </c>
      <c r="S35" s="235" t="s">
        <v>117</v>
      </c>
      <c r="T35" s="236" t="s">
        <v>117</v>
      </c>
      <c r="U35" s="220">
        <v>0.753</v>
      </c>
      <c r="V35" s="220">
        <f>ROUND(E35*U35,2)</f>
        <v>6.63</v>
      </c>
      <c r="W35" s="220"/>
      <c r="X35" s="220" t="s">
        <v>199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200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8"/>
      <c r="B36" s="219"/>
      <c r="C36" s="257" t="s">
        <v>239</v>
      </c>
      <c r="D36" s="255"/>
      <c r="E36" s="255"/>
      <c r="F36" s="255"/>
      <c r="G36" s="255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224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44" t="str">
        <f>C36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0" t="s">
        <v>240</v>
      </c>
      <c r="D37" s="221"/>
      <c r="E37" s="222">
        <v>7.7</v>
      </c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11"/>
      <c r="Z37" s="211"/>
      <c r="AA37" s="211"/>
      <c r="AB37" s="211"/>
      <c r="AC37" s="211"/>
      <c r="AD37" s="211"/>
      <c r="AE37" s="211"/>
      <c r="AF37" s="211"/>
      <c r="AG37" s="211" t="s">
        <v>125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0" t="s">
        <v>241</v>
      </c>
      <c r="D38" s="221"/>
      <c r="E38" s="222">
        <v>1.1000000000000001</v>
      </c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125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30">
        <v>11</v>
      </c>
      <c r="B39" s="231" t="s">
        <v>242</v>
      </c>
      <c r="C39" s="249" t="s">
        <v>243</v>
      </c>
      <c r="D39" s="232" t="s">
        <v>244</v>
      </c>
      <c r="E39" s="233">
        <v>114.4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0</v>
      </c>
      <c r="O39" s="235">
        <f>ROUND(E39*N39,2)</f>
        <v>0</v>
      </c>
      <c r="P39" s="235">
        <v>0</v>
      </c>
      <c r="Q39" s="235">
        <f>ROUND(E39*P39,2)</f>
        <v>0</v>
      </c>
      <c r="R39" s="235" t="s">
        <v>230</v>
      </c>
      <c r="S39" s="235" t="s">
        <v>117</v>
      </c>
      <c r="T39" s="236" t="s">
        <v>117</v>
      </c>
      <c r="U39" s="220">
        <v>1.34E-2</v>
      </c>
      <c r="V39" s="220">
        <f>ROUND(E39*U39,2)</f>
        <v>1.53</v>
      </c>
      <c r="W39" s="220"/>
      <c r="X39" s="220" t="s">
        <v>199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200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57" t="s">
        <v>245</v>
      </c>
      <c r="D40" s="255"/>
      <c r="E40" s="255"/>
      <c r="F40" s="255"/>
      <c r="G40" s="255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224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44" t="str">
        <f>C40</f>
        <v>nebo lesní půdy, s vodorovným přemístěním na hromady v místě upotřebení nebo na dočasné či trvalé skládky se složením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0" t="s">
        <v>246</v>
      </c>
      <c r="D41" s="221"/>
      <c r="E41" s="222">
        <v>88.8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125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0" t="s">
        <v>247</v>
      </c>
      <c r="D42" s="221"/>
      <c r="E42" s="222">
        <v>25.6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125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0">
        <v>12</v>
      </c>
      <c r="B43" s="231" t="s">
        <v>248</v>
      </c>
      <c r="C43" s="249" t="s">
        <v>249</v>
      </c>
      <c r="D43" s="232" t="s">
        <v>244</v>
      </c>
      <c r="E43" s="233">
        <v>13.2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5" t="s">
        <v>230</v>
      </c>
      <c r="S43" s="235" t="s">
        <v>117</v>
      </c>
      <c r="T43" s="236" t="s">
        <v>117</v>
      </c>
      <c r="U43" s="220">
        <v>1.7629999999999999</v>
      </c>
      <c r="V43" s="220">
        <f>ROUND(E43*U43,2)</f>
        <v>23.27</v>
      </c>
      <c r="W43" s="220"/>
      <c r="X43" s="220" t="s">
        <v>199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200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7" t="s">
        <v>250</v>
      </c>
      <c r="D44" s="255"/>
      <c r="E44" s="255"/>
      <c r="F44" s="255"/>
      <c r="G44" s="255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224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44" t="str">
        <f>C44</f>
        <v>Příplatek k cenám hloubených vykopávek za ztížení vykopávky v blízkosti podzemního vedení nebo výbušnin pro jakoukoliv třídu horniny.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50" t="s">
        <v>251</v>
      </c>
      <c r="D45" s="221"/>
      <c r="E45" s="222">
        <v>11.55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125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50" t="s">
        <v>252</v>
      </c>
      <c r="D46" s="221"/>
      <c r="E46" s="222">
        <v>1.65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125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30">
        <v>13</v>
      </c>
      <c r="B47" s="231" t="s">
        <v>253</v>
      </c>
      <c r="C47" s="249" t="s">
        <v>254</v>
      </c>
      <c r="D47" s="232" t="s">
        <v>244</v>
      </c>
      <c r="E47" s="233">
        <v>476.85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0</v>
      </c>
      <c r="O47" s="235">
        <f>ROUND(E47*N47,2)</f>
        <v>0</v>
      </c>
      <c r="P47" s="235">
        <v>0</v>
      </c>
      <c r="Q47" s="235">
        <f>ROUND(E47*P47,2)</f>
        <v>0</v>
      </c>
      <c r="R47" s="235" t="s">
        <v>230</v>
      </c>
      <c r="S47" s="235" t="s">
        <v>117</v>
      </c>
      <c r="T47" s="236" t="s">
        <v>117</v>
      </c>
      <c r="U47" s="220">
        <v>0.16</v>
      </c>
      <c r="V47" s="220">
        <f>ROUND(E47*U47,2)</f>
        <v>76.3</v>
      </c>
      <c r="W47" s="220"/>
      <c r="X47" s="220" t="s">
        <v>199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200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33.75" outlineLevel="1" x14ac:dyDescent="0.2">
      <c r="A48" s="218"/>
      <c r="B48" s="219"/>
      <c r="C48" s="257" t="s">
        <v>255</v>
      </c>
      <c r="D48" s="255"/>
      <c r="E48" s="255"/>
      <c r="F48" s="255"/>
      <c r="G48" s="255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224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44" t="str">
        <f>C48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0" t="s">
        <v>256</v>
      </c>
      <c r="D49" s="221"/>
      <c r="E49" s="222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125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50" t="s">
        <v>257</v>
      </c>
      <c r="D50" s="221"/>
      <c r="E50" s="222">
        <v>404.25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125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0" t="s">
        <v>258</v>
      </c>
      <c r="D51" s="221"/>
      <c r="E51" s="222">
        <v>72.599999999999994</v>
      </c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125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30">
        <v>14</v>
      </c>
      <c r="B52" s="231" t="s">
        <v>259</v>
      </c>
      <c r="C52" s="249" t="s">
        <v>260</v>
      </c>
      <c r="D52" s="232" t="s">
        <v>244</v>
      </c>
      <c r="E52" s="233">
        <v>143.05500000000001</v>
      </c>
      <c r="F52" s="234"/>
      <c r="G52" s="235">
        <f>ROUND(E52*F52,2)</f>
        <v>0</v>
      </c>
      <c r="H52" s="234"/>
      <c r="I52" s="235">
        <f>ROUND(E52*H52,2)</f>
        <v>0</v>
      </c>
      <c r="J52" s="234"/>
      <c r="K52" s="235">
        <f>ROUND(E52*J52,2)</f>
        <v>0</v>
      </c>
      <c r="L52" s="235">
        <v>21</v>
      </c>
      <c r="M52" s="235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5" t="s">
        <v>230</v>
      </c>
      <c r="S52" s="235" t="s">
        <v>117</v>
      </c>
      <c r="T52" s="236" t="s">
        <v>117</v>
      </c>
      <c r="U52" s="220">
        <v>8.4000000000000005E-2</v>
      </c>
      <c r="V52" s="220">
        <f>ROUND(E52*U52,2)</f>
        <v>12.02</v>
      </c>
      <c r="W52" s="220"/>
      <c r="X52" s="220" t="s">
        <v>199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261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33.75" outlineLevel="1" x14ac:dyDescent="0.2">
      <c r="A53" s="218"/>
      <c r="B53" s="219"/>
      <c r="C53" s="257" t="s">
        <v>255</v>
      </c>
      <c r="D53" s="255"/>
      <c r="E53" s="255"/>
      <c r="F53" s="255"/>
      <c r="G53" s="255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1"/>
      <c r="Z53" s="211"/>
      <c r="AA53" s="211"/>
      <c r="AB53" s="211"/>
      <c r="AC53" s="211"/>
      <c r="AD53" s="211"/>
      <c r="AE53" s="211"/>
      <c r="AF53" s="211"/>
      <c r="AG53" s="211" t="s">
        <v>224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44" t="str">
        <f>C53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0" t="s">
        <v>262</v>
      </c>
      <c r="D54" s="221"/>
      <c r="E54" s="222">
        <v>143.05500000000001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125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30">
        <v>15</v>
      </c>
      <c r="B55" s="231" t="s">
        <v>263</v>
      </c>
      <c r="C55" s="249" t="s">
        <v>264</v>
      </c>
      <c r="D55" s="232" t="s">
        <v>244</v>
      </c>
      <c r="E55" s="233">
        <v>476.85</v>
      </c>
      <c r="F55" s="234"/>
      <c r="G55" s="235">
        <f>ROUND(E55*F55,2)</f>
        <v>0</v>
      </c>
      <c r="H55" s="234"/>
      <c r="I55" s="235">
        <f>ROUND(E55*H55,2)</f>
        <v>0</v>
      </c>
      <c r="J55" s="234"/>
      <c r="K55" s="235">
        <f>ROUND(E55*J55,2)</f>
        <v>0</v>
      </c>
      <c r="L55" s="235">
        <v>21</v>
      </c>
      <c r="M55" s="235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5" t="s">
        <v>230</v>
      </c>
      <c r="S55" s="235" t="s">
        <v>117</v>
      </c>
      <c r="T55" s="236" t="s">
        <v>117</v>
      </c>
      <c r="U55" s="220">
        <v>0.3</v>
      </c>
      <c r="V55" s="220">
        <f>ROUND(E55*U55,2)</f>
        <v>143.06</v>
      </c>
      <c r="W55" s="220"/>
      <c r="X55" s="220" t="s">
        <v>199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200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33.75" outlineLevel="1" x14ac:dyDescent="0.2">
      <c r="A56" s="218"/>
      <c r="B56" s="219"/>
      <c r="C56" s="257" t="s">
        <v>255</v>
      </c>
      <c r="D56" s="255"/>
      <c r="E56" s="255"/>
      <c r="F56" s="255"/>
      <c r="G56" s="255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1"/>
      <c r="Z56" s="211"/>
      <c r="AA56" s="211"/>
      <c r="AB56" s="211"/>
      <c r="AC56" s="211"/>
      <c r="AD56" s="211"/>
      <c r="AE56" s="211"/>
      <c r="AF56" s="211"/>
      <c r="AG56" s="211" t="s">
        <v>224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44" t="str">
        <f>C56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0" t="s">
        <v>256</v>
      </c>
      <c r="D57" s="221"/>
      <c r="E57" s="222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125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/>
      <c r="B58" s="219"/>
      <c r="C58" s="250" t="s">
        <v>257</v>
      </c>
      <c r="D58" s="221"/>
      <c r="E58" s="222">
        <v>404.25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125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0" t="s">
        <v>258</v>
      </c>
      <c r="D59" s="221"/>
      <c r="E59" s="222">
        <v>72.599999999999994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125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30">
        <v>16</v>
      </c>
      <c r="B60" s="231" t="s">
        <v>265</v>
      </c>
      <c r="C60" s="249" t="s">
        <v>266</v>
      </c>
      <c r="D60" s="232" t="s">
        <v>244</v>
      </c>
      <c r="E60" s="233">
        <v>143.05500000000001</v>
      </c>
      <c r="F60" s="234"/>
      <c r="G60" s="235">
        <f>ROUND(E60*F60,2)</f>
        <v>0</v>
      </c>
      <c r="H60" s="234"/>
      <c r="I60" s="235">
        <f>ROUND(E60*H60,2)</f>
        <v>0</v>
      </c>
      <c r="J60" s="234"/>
      <c r="K60" s="235">
        <f>ROUND(E60*J60,2)</f>
        <v>0</v>
      </c>
      <c r="L60" s="235">
        <v>21</v>
      </c>
      <c r="M60" s="235">
        <f>G60*(1+L60/100)</f>
        <v>0</v>
      </c>
      <c r="N60" s="235">
        <v>0</v>
      </c>
      <c r="O60" s="235">
        <f>ROUND(E60*N60,2)</f>
        <v>0</v>
      </c>
      <c r="P60" s="235">
        <v>0</v>
      </c>
      <c r="Q60" s="235">
        <f>ROUND(E60*P60,2)</f>
        <v>0</v>
      </c>
      <c r="R60" s="235" t="s">
        <v>230</v>
      </c>
      <c r="S60" s="235" t="s">
        <v>117</v>
      </c>
      <c r="T60" s="236" t="s">
        <v>117</v>
      </c>
      <c r="U60" s="220">
        <v>0.14829999999999999</v>
      </c>
      <c r="V60" s="220">
        <f>ROUND(E60*U60,2)</f>
        <v>21.22</v>
      </c>
      <c r="W60" s="220"/>
      <c r="X60" s="220" t="s">
        <v>199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200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33.75" outlineLevel="1" x14ac:dyDescent="0.2">
      <c r="A61" s="218"/>
      <c r="B61" s="219"/>
      <c r="C61" s="257" t="s">
        <v>255</v>
      </c>
      <c r="D61" s="255"/>
      <c r="E61" s="255"/>
      <c r="F61" s="255"/>
      <c r="G61" s="255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224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44" t="str">
        <f>C61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0" t="s">
        <v>262</v>
      </c>
      <c r="D62" s="221"/>
      <c r="E62" s="222">
        <v>143.05500000000001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125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30">
        <v>17</v>
      </c>
      <c r="B63" s="231" t="s">
        <v>267</v>
      </c>
      <c r="C63" s="249" t="s">
        <v>268</v>
      </c>
      <c r="D63" s="232" t="s">
        <v>197</v>
      </c>
      <c r="E63" s="233">
        <v>1734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1.99E-3</v>
      </c>
      <c r="O63" s="235">
        <f>ROUND(E63*N63,2)</f>
        <v>3.45</v>
      </c>
      <c r="P63" s="235">
        <v>0</v>
      </c>
      <c r="Q63" s="235">
        <f>ROUND(E63*P63,2)</f>
        <v>0</v>
      </c>
      <c r="R63" s="235" t="s">
        <v>230</v>
      </c>
      <c r="S63" s="235" t="s">
        <v>117</v>
      </c>
      <c r="T63" s="236" t="s">
        <v>117</v>
      </c>
      <c r="U63" s="220">
        <v>0.40200000000000002</v>
      </c>
      <c r="V63" s="220">
        <f>ROUND(E63*U63,2)</f>
        <v>697.07</v>
      </c>
      <c r="W63" s="220"/>
      <c r="X63" s="220" t="s">
        <v>199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261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7" t="s">
        <v>269</v>
      </c>
      <c r="D64" s="255"/>
      <c r="E64" s="255"/>
      <c r="F64" s="255"/>
      <c r="G64" s="255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224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0" t="s">
        <v>270</v>
      </c>
      <c r="D65" s="221"/>
      <c r="E65" s="222">
        <v>1470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125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0" t="s">
        <v>271</v>
      </c>
      <c r="D66" s="221"/>
      <c r="E66" s="222">
        <v>264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125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0">
        <v>18</v>
      </c>
      <c r="B67" s="231" t="s">
        <v>272</v>
      </c>
      <c r="C67" s="249" t="s">
        <v>273</v>
      </c>
      <c r="D67" s="232" t="s">
        <v>197</v>
      </c>
      <c r="E67" s="233">
        <v>1734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5">
        <v>0</v>
      </c>
      <c r="O67" s="235">
        <f>ROUND(E67*N67,2)</f>
        <v>0</v>
      </c>
      <c r="P67" s="235">
        <v>0</v>
      </c>
      <c r="Q67" s="235">
        <f>ROUND(E67*P67,2)</f>
        <v>0</v>
      </c>
      <c r="R67" s="235" t="s">
        <v>230</v>
      </c>
      <c r="S67" s="235" t="s">
        <v>117</v>
      </c>
      <c r="T67" s="236" t="s">
        <v>117</v>
      </c>
      <c r="U67" s="220">
        <v>0.17799999999999999</v>
      </c>
      <c r="V67" s="220">
        <f>ROUND(E67*U67,2)</f>
        <v>308.64999999999998</v>
      </c>
      <c r="W67" s="220"/>
      <c r="X67" s="220" t="s">
        <v>199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261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7" t="s">
        <v>274</v>
      </c>
      <c r="D68" s="255"/>
      <c r="E68" s="255"/>
      <c r="F68" s="255"/>
      <c r="G68" s="255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224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30">
        <v>19</v>
      </c>
      <c r="B69" s="231" t="s">
        <v>275</v>
      </c>
      <c r="C69" s="249" t="s">
        <v>276</v>
      </c>
      <c r="D69" s="232" t="s">
        <v>244</v>
      </c>
      <c r="E69" s="233">
        <v>476.85</v>
      </c>
      <c r="F69" s="234"/>
      <c r="G69" s="235">
        <f>ROUND(E69*F69,2)</f>
        <v>0</v>
      </c>
      <c r="H69" s="234"/>
      <c r="I69" s="235">
        <f>ROUND(E69*H69,2)</f>
        <v>0</v>
      </c>
      <c r="J69" s="234"/>
      <c r="K69" s="235">
        <f>ROUND(E69*J69,2)</f>
        <v>0</v>
      </c>
      <c r="L69" s="235">
        <v>21</v>
      </c>
      <c r="M69" s="235">
        <f>G69*(1+L69/100)</f>
        <v>0</v>
      </c>
      <c r="N69" s="235">
        <v>0</v>
      </c>
      <c r="O69" s="235">
        <f>ROUND(E69*N69,2)</f>
        <v>0</v>
      </c>
      <c r="P69" s="235">
        <v>0</v>
      </c>
      <c r="Q69" s="235">
        <f>ROUND(E69*P69,2)</f>
        <v>0</v>
      </c>
      <c r="R69" s="235" t="s">
        <v>230</v>
      </c>
      <c r="S69" s="235" t="s">
        <v>117</v>
      </c>
      <c r="T69" s="236" t="s">
        <v>117</v>
      </c>
      <c r="U69" s="220">
        <v>0.34499999999999997</v>
      </c>
      <c r="V69" s="220">
        <f>ROUND(E69*U69,2)</f>
        <v>164.51</v>
      </c>
      <c r="W69" s="220"/>
      <c r="X69" s="220" t="s">
        <v>199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261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7" t="s">
        <v>277</v>
      </c>
      <c r="D70" s="255"/>
      <c r="E70" s="255"/>
      <c r="F70" s="255"/>
      <c r="G70" s="255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224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44" t="str">
        <f>C70</f>
        <v>bez naložení do dopravní nádoby, ale s vyprázdněním dopravní nádoby na hromadu nebo na dopravní prostředek,</v>
      </c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0" t="s">
        <v>278</v>
      </c>
      <c r="D71" s="221"/>
      <c r="E71" s="222">
        <v>476.85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125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2.5" outlineLevel="1" x14ac:dyDescent="0.2">
      <c r="A72" s="230">
        <v>20</v>
      </c>
      <c r="B72" s="231" t="s">
        <v>279</v>
      </c>
      <c r="C72" s="249" t="s">
        <v>280</v>
      </c>
      <c r="D72" s="232" t="s">
        <v>244</v>
      </c>
      <c r="E72" s="233">
        <v>635.79999999999995</v>
      </c>
      <c r="F72" s="234"/>
      <c r="G72" s="235">
        <f>ROUND(E72*F72,2)</f>
        <v>0</v>
      </c>
      <c r="H72" s="234"/>
      <c r="I72" s="235">
        <f>ROUND(E72*H72,2)</f>
        <v>0</v>
      </c>
      <c r="J72" s="234"/>
      <c r="K72" s="235">
        <f>ROUND(E72*J72,2)</f>
        <v>0</v>
      </c>
      <c r="L72" s="235">
        <v>21</v>
      </c>
      <c r="M72" s="235">
        <f>G72*(1+L72/100)</f>
        <v>0</v>
      </c>
      <c r="N72" s="235">
        <v>0</v>
      </c>
      <c r="O72" s="235">
        <f>ROUND(E72*N72,2)</f>
        <v>0</v>
      </c>
      <c r="P72" s="235">
        <v>0</v>
      </c>
      <c r="Q72" s="235">
        <f>ROUND(E72*P72,2)</f>
        <v>0</v>
      </c>
      <c r="R72" s="235" t="s">
        <v>230</v>
      </c>
      <c r="S72" s="235" t="s">
        <v>117</v>
      </c>
      <c r="T72" s="236" t="s">
        <v>117</v>
      </c>
      <c r="U72" s="220">
        <v>1.0999999999999999E-2</v>
      </c>
      <c r="V72" s="220">
        <f>ROUND(E72*U72,2)</f>
        <v>6.99</v>
      </c>
      <c r="W72" s="220"/>
      <c r="X72" s="220" t="s">
        <v>199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261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7" t="s">
        <v>281</v>
      </c>
      <c r="D73" s="255"/>
      <c r="E73" s="255"/>
      <c r="F73" s="255"/>
      <c r="G73" s="255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224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33.75" outlineLevel="1" x14ac:dyDescent="0.2">
      <c r="A74" s="230">
        <v>21</v>
      </c>
      <c r="B74" s="231" t="s">
        <v>282</v>
      </c>
      <c r="C74" s="249" t="s">
        <v>283</v>
      </c>
      <c r="D74" s="232" t="s">
        <v>244</v>
      </c>
      <c r="E74" s="233">
        <v>6358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0</v>
      </c>
      <c r="Q74" s="235">
        <f>ROUND(E74*P74,2)</f>
        <v>0</v>
      </c>
      <c r="R74" s="235" t="s">
        <v>230</v>
      </c>
      <c r="S74" s="235" t="s">
        <v>117</v>
      </c>
      <c r="T74" s="236" t="s">
        <v>117</v>
      </c>
      <c r="U74" s="220">
        <v>0</v>
      </c>
      <c r="V74" s="220">
        <f>ROUND(E74*U74,2)</f>
        <v>0</v>
      </c>
      <c r="W74" s="220"/>
      <c r="X74" s="220" t="s">
        <v>199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200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57" t="s">
        <v>281</v>
      </c>
      <c r="D75" s="255"/>
      <c r="E75" s="255"/>
      <c r="F75" s="255"/>
      <c r="G75" s="255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224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50" t="s">
        <v>284</v>
      </c>
      <c r="D76" s="221"/>
      <c r="E76" s="222">
        <v>6358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125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30">
        <v>22</v>
      </c>
      <c r="B77" s="231" t="s">
        <v>285</v>
      </c>
      <c r="C77" s="249" t="s">
        <v>286</v>
      </c>
      <c r="D77" s="232" t="s">
        <v>244</v>
      </c>
      <c r="E77" s="233">
        <v>635.79999999999995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</v>
      </c>
      <c r="Q77" s="235">
        <f>ROUND(E77*P77,2)</f>
        <v>0</v>
      </c>
      <c r="R77" s="235" t="s">
        <v>230</v>
      </c>
      <c r="S77" s="235" t="s">
        <v>117</v>
      </c>
      <c r="T77" s="236" t="s">
        <v>117</v>
      </c>
      <c r="U77" s="220">
        <v>8.9999999999999993E-3</v>
      </c>
      <c r="V77" s="220">
        <f>ROUND(E77*U77,2)</f>
        <v>5.72</v>
      </c>
      <c r="W77" s="220"/>
      <c r="X77" s="220" t="s">
        <v>199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261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0" t="s">
        <v>287</v>
      </c>
      <c r="D78" s="221"/>
      <c r="E78" s="222">
        <v>317.89999999999998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125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0" t="s">
        <v>288</v>
      </c>
      <c r="D79" s="221"/>
      <c r="E79" s="222">
        <v>317.89999999999998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125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30">
        <v>23</v>
      </c>
      <c r="B80" s="231" t="s">
        <v>289</v>
      </c>
      <c r="C80" s="249" t="s">
        <v>290</v>
      </c>
      <c r="D80" s="232" t="s">
        <v>244</v>
      </c>
      <c r="E80" s="233">
        <v>635.79999999999995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0</v>
      </c>
      <c r="O80" s="235">
        <f>ROUND(E80*N80,2)</f>
        <v>0</v>
      </c>
      <c r="P80" s="235">
        <v>0</v>
      </c>
      <c r="Q80" s="235">
        <f>ROUND(E80*P80,2)</f>
        <v>0</v>
      </c>
      <c r="R80" s="235" t="s">
        <v>230</v>
      </c>
      <c r="S80" s="235" t="s">
        <v>117</v>
      </c>
      <c r="T80" s="236" t="s">
        <v>117</v>
      </c>
      <c r="U80" s="220">
        <v>0.20200000000000001</v>
      </c>
      <c r="V80" s="220">
        <f>ROUND(E80*U80,2)</f>
        <v>128.43</v>
      </c>
      <c r="W80" s="220"/>
      <c r="X80" s="220" t="s">
        <v>199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261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7" t="s">
        <v>291</v>
      </c>
      <c r="D81" s="255"/>
      <c r="E81" s="255"/>
      <c r="F81" s="255"/>
      <c r="G81" s="255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224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8" t="s">
        <v>292</v>
      </c>
      <c r="D82" s="256"/>
      <c r="E82" s="256"/>
      <c r="F82" s="256"/>
      <c r="G82" s="256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129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8"/>
      <c r="B83" s="219"/>
      <c r="C83" s="250" t="s">
        <v>293</v>
      </c>
      <c r="D83" s="221"/>
      <c r="E83" s="222">
        <v>953.7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125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0" t="s">
        <v>294</v>
      </c>
      <c r="D84" s="221"/>
      <c r="E84" s="222">
        <v>-317.89999999999998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1"/>
      <c r="Z84" s="211"/>
      <c r="AA84" s="211"/>
      <c r="AB84" s="211"/>
      <c r="AC84" s="211"/>
      <c r="AD84" s="211"/>
      <c r="AE84" s="211"/>
      <c r="AF84" s="211"/>
      <c r="AG84" s="211" t="s">
        <v>125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30">
        <v>24</v>
      </c>
      <c r="B85" s="231" t="s">
        <v>295</v>
      </c>
      <c r="C85" s="249" t="s">
        <v>296</v>
      </c>
      <c r="D85" s="232" t="s">
        <v>244</v>
      </c>
      <c r="E85" s="233">
        <v>254.32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21</v>
      </c>
      <c r="M85" s="235">
        <f>G85*(1+L85/100)</f>
        <v>0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5" t="s">
        <v>230</v>
      </c>
      <c r="S85" s="235" t="s">
        <v>117</v>
      </c>
      <c r="T85" s="236" t="s">
        <v>117</v>
      </c>
      <c r="U85" s="220">
        <v>1.587</v>
      </c>
      <c r="V85" s="220">
        <f>ROUND(E85*U85,2)</f>
        <v>403.61</v>
      </c>
      <c r="W85" s="220"/>
      <c r="X85" s="220" t="s">
        <v>199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200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8"/>
      <c r="B86" s="219"/>
      <c r="C86" s="257" t="s">
        <v>297</v>
      </c>
      <c r="D86" s="255"/>
      <c r="E86" s="255"/>
      <c r="F86" s="255"/>
      <c r="G86" s="255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11"/>
      <c r="Z86" s="211"/>
      <c r="AA86" s="211"/>
      <c r="AB86" s="211"/>
      <c r="AC86" s="211"/>
      <c r="AD86" s="211"/>
      <c r="AE86" s="211"/>
      <c r="AF86" s="211"/>
      <c r="AG86" s="211" t="s">
        <v>224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44" t="str">
        <f>C86</f>
        <v>sypaninou z vhodných hornin tř. 1 - 4 nebo materiálem připraveným podél výkopu ve vzdálenosti do 3 m od jeho kraje, pro jakoukoliv hloubku výkopu a jakoukoliv míru zhutnění,</v>
      </c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0" t="s">
        <v>298</v>
      </c>
      <c r="D87" s="221"/>
      <c r="E87" s="222">
        <v>215.6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125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0" t="s">
        <v>299</v>
      </c>
      <c r="D88" s="221"/>
      <c r="E88" s="222">
        <v>38.72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125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30">
        <v>25</v>
      </c>
      <c r="B89" s="231" t="s">
        <v>300</v>
      </c>
      <c r="C89" s="249" t="s">
        <v>301</v>
      </c>
      <c r="D89" s="232" t="s">
        <v>197</v>
      </c>
      <c r="E89" s="233">
        <v>572</v>
      </c>
      <c r="F89" s="234"/>
      <c r="G89" s="235">
        <f>ROUND(E89*F89,2)</f>
        <v>0</v>
      </c>
      <c r="H89" s="234"/>
      <c r="I89" s="235">
        <f>ROUND(E89*H89,2)</f>
        <v>0</v>
      </c>
      <c r="J89" s="234"/>
      <c r="K89" s="235">
        <f>ROUND(E89*J89,2)</f>
        <v>0</v>
      </c>
      <c r="L89" s="235">
        <v>21</v>
      </c>
      <c r="M89" s="235">
        <f>G89*(1+L89/100)</f>
        <v>0</v>
      </c>
      <c r="N89" s="235">
        <v>0</v>
      </c>
      <c r="O89" s="235">
        <f>ROUND(E89*N89,2)</f>
        <v>0</v>
      </c>
      <c r="P89" s="235">
        <v>0</v>
      </c>
      <c r="Q89" s="235">
        <f>ROUND(E89*P89,2)</f>
        <v>0</v>
      </c>
      <c r="R89" s="235" t="s">
        <v>302</v>
      </c>
      <c r="S89" s="235" t="s">
        <v>117</v>
      </c>
      <c r="T89" s="236" t="s">
        <v>117</v>
      </c>
      <c r="U89" s="220">
        <v>0.06</v>
      </c>
      <c r="V89" s="220">
        <f>ROUND(E89*U89,2)</f>
        <v>34.32</v>
      </c>
      <c r="W89" s="220"/>
      <c r="X89" s="220" t="s">
        <v>199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200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8"/>
      <c r="B90" s="219"/>
      <c r="C90" s="257" t="s">
        <v>303</v>
      </c>
      <c r="D90" s="255"/>
      <c r="E90" s="255"/>
      <c r="F90" s="255"/>
      <c r="G90" s="255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224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2.5" outlineLevel="1" x14ac:dyDescent="0.2">
      <c r="A91" s="230">
        <v>26</v>
      </c>
      <c r="B91" s="231" t="s">
        <v>304</v>
      </c>
      <c r="C91" s="249" t="s">
        <v>305</v>
      </c>
      <c r="D91" s="232" t="s">
        <v>197</v>
      </c>
      <c r="E91" s="233">
        <v>572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0</v>
      </c>
      <c r="O91" s="235">
        <f>ROUND(E91*N91,2)</f>
        <v>0</v>
      </c>
      <c r="P91" s="235">
        <v>0</v>
      </c>
      <c r="Q91" s="235">
        <f>ROUND(E91*P91,2)</f>
        <v>0</v>
      </c>
      <c r="R91" s="235" t="s">
        <v>230</v>
      </c>
      <c r="S91" s="235" t="s">
        <v>117</v>
      </c>
      <c r="T91" s="236" t="s">
        <v>117</v>
      </c>
      <c r="U91" s="220">
        <v>2.8000000000000001E-2</v>
      </c>
      <c r="V91" s="220">
        <f>ROUND(E91*U91,2)</f>
        <v>16.02</v>
      </c>
      <c r="W91" s="220"/>
      <c r="X91" s="220" t="s">
        <v>199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200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22.5" outlineLevel="1" x14ac:dyDescent="0.2">
      <c r="A92" s="218"/>
      <c r="B92" s="219"/>
      <c r="C92" s="257" t="s">
        <v>306</v>
      </c>
      <c r="D92" s="255"/>
      <c r="E92" s="255"/>
      <c r="F92" s="255"/>
      <c r="G92" s="255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224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44" t="str">
        <f>C92</f>
        <v>s případným nutným přemístěním hromad nebo dočasných skládek na místo potřeby ze vzdálenosti do 30 m, v rovině nebo ve svahu do 1 : 5,</v>
      </c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0" t="s">
        <v>307</v>
      </c>
      <c r="D93" s="221"/>
      <c r="E93" s="222">
        <v>444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125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8"/>
      <c r="B94" s="219"/>
      <c r="C94" s="250" t="s">
        <v>308</v>
      </c>
      <c r="D94" s="221"/>
      <c r="E94" s="222">
        <v>128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1"/>
      <c r="Z94" s="211"/>
      <c r="AA94" s="211"/>
      <c r="AB94" s="211"/>
      <c r="AC94" s="211"/>
      <c r="AD94" s="211"/>
      <c r="AE94" s="211"/>
      <c r="AF94" s="211"/>
      <c r="AG94" s="211" t="s">
        <v>125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37">
        <v>27</v>
      </c>
      <c r="B95" s="238" t="s">
        <v>309</v>
      </c>
      <c r="C95" s="248" t="s">
        <v>310</v>
      </c>
      <c r="D95" s="239" t="s">
        <v>244</v>
      </c>
      <c r="E95" s="240">
        <v>635.79999999999995</v>
      </c>
      <c r="F95" s="241"/>
      <c r="G95" s="242">
        <f>ROUND(E95*F95,2)</f>
        <v>0</v>
      </c>
      <c r="H95" s="241"/>
      <c r="I95" s="242">
        <f>ROUND(E95*H95,2)</f>
        <v>0</v>
      </c>
      <c r="J95" s="241"/>
      <c r="K95" s="242">
        <f>ROUND(E95*J95,2)</f>
        <v>0</v>
      </c>
      <c r="L95" s="242">
        <v>21</v>
      </c>
      <c r="M95" s="242">
        <f>G95*(1+L95/100)</f>
        <v>0</v>
      </c>
      <c r="N95" s="242">
        <v>0</v>
      </c>
      <c r="O95" s="242">
        <f>ROUND(E95*N95,2)</f>
        <v>0</v>
      </c>
      <c r="P95" s="242">
        <v>0</v>
      </c>
      <c r="Q95" s="242">
        <f>ROUND(E95*P95,2)</f>
        <v>0</v>
      </c>
      <c r="R95" s="242" t="s">
        <v>230</v>
      </c>
      <c r="S95" s="242" t="s">
        <v>117</v>
      </c>
      <c r="T95" s="243" t="s">
        <v>117</v>
      </c>
      <c r="U95" s="220">
        <v>0</v>
      </c>
      <c r="V95" s="220">
        <f>ROUND(E95*U95,2)</f>
        <v>0</v>
      </c>
      <c r="W95" s="220"/>
      <c r="X95" s="220" t="s">
        <v>199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261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30">
        <v>28</v>
      </c>
      <c r="B96" s="231" t="s">
        <v>311</v>
      </c>
      <c r="C96" s="249" t="s">
        <v>312</v>
      </c>
      <c r="D96" s="232" t="s">
        <v>313</v>
      </c>
      <c r="E96" s="233">
        <v>14.3</v>
      </c>
      <c r="F96" s="234"/>
      <c r="G96" s="235">
        <f>ROUND(E96*F96,2)</f>
        <v>0</v>
      </c>
      <c r="H96" s="234"/>
      <c r="I96" s="235">
        <f>ROUND(E96*H96,2)</f>
        <v>0</v>
      </c>
      <c r="J96" s="234"/>
      <c r="K96" s="235">
        <f>ROUND(E96*J96,2)</f>
        <v>0</v>
      </c>
      <c r="L96" s="235">
        <v>21</v>
      </c>
      <c r="M96" s="235">
        <f>G96*(1+L96/100)</f>
        <v>0</v>
      </c>
      <c r="N96" s="235">
        <v>1E-3</v>
      </c>
      <c r="O96" s="235">
        <f>ROUND(E96*N96,2)</f>
        <v>0.01</v>
      </c>
      <c r="P96" s="235">
        <v>0</v>
      </c>
      <c r="Q96" s="235">
        <f>ROUND(E96*P96,2)</f>
        <v>0</v>
      </c>
      <c r="R96" s="235" t="s">
        <v>314</v>
      </c>
      <c r="S96" s="235" t="s">
        <v>117</v>
      </c>
      <c r="T96" s="236" t="s">
        <v>117</v>
      </c>
      <c r="U96" s="220">
        <v>0</v>
      </c>
      <c r="V96" s="220">
        <f>ROUND(E96*U96,2)</f>
        <v>0</v>
      </c>
      <c r="W96" s="220"/>
      <c r="X96" s="220" t="s">
        <v>315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316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50" t="s">
        <v>317</v>
      </c>
      <c r="D97" s="221"/>
      <c r="E97" s="222">
        <v>14.3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1"/>
      <c r="Z97" s="211"/>
      <c r="AA97" s="211"/>
      <c r="AB97" s="211"/>
      <c r="AC97" s="211"/>
      <c r="AD97" s="211"/>
      <c r="AE97" s="211"/>
      <c r="AF97" s="211"/>
      <c r="AG97" s="211" t="s">
        <v>125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30">
        <v>29</v>
      </c>
      <c r="B98" s="231" t="s">
        <v>318</v>
      </c>
      <c r="C98" s="249" t="s">
        <v>319</v>
      </c>
      <c r="D98" s="232" t="s">
        <v>320</v>
      </c>
      <c r="E98" s="233">
        <v>424.71440000000001</v>
      </c>
      <c r="F98" s="234"/>
      <c r="G98" s="235">
        <f>ROUND(E98*F98,2)</f>
        <v>0</v>
      </c>
      <c r="H98" s="234"/>
      <c r="I98" s="235">
        <f>ROUND(E98*H98,2)</f>
        <v>0</v>
      </c>
      <c r="J98" s="234"/>
      <c r="K98" s="235">
        <f>ROUND(E98*J98,2)</f>
        <v>0</v>
      </c>
      <c r="L98" s="235">
        <v>21</v>
      </c>
      <c r="M98" s="235">
        <f>G98*(1+L98/100)</f>
        <v>0</v>
      </c>
      <c r="N98" s="235">
        <v>1</v>
      </c>
      <c r="O98" s="235">
        <f>ROUND(E98*N98,2)</f>
        <v>424.71</v>
      </c>
      <c r="P98" s="235">
        <v>0</v>
      </c>
      <c r="Q98" s="235">
        <f>ROUND(E98*P98,2)</f>
        <v>0</v>
      </c>
      <c r="R98" s="235" t="s">
        <v>314</v>
      </c>
      <c r="S98" s="235" t="s">
        <v>117</v>
      </c>
      <c r="T98" s="236" t="s">
        <v>117</v>
      </c>
      <c r="U98" s="220">
        <v>0</v>
      </c>
      <c r="V98" s="220">
        <f>ROUND(E98*U98,2)</f>
        <v>0</v>
      </c>
      <c r="W98" s="220"/>
      <c r="X98" s="220" t="s">
        <v>315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321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0" t="s">
        <v>322</v>
      </c>
      <c r="D99" s="221"/>
      <c r="E99" s="222">
        <v>424.71440000000001</v>
      </c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125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30">
        <v>30</v>
      </c>
      <c r="B100" s="231" t="s">
        <v>323</v>
      </c>
      <c r="C100" s="249" t="s">
        <v>324</v>
      </c>
      <c r="D100" s="232" t="s">
        <v>320</v>
      </c>
      <c r="E100" s="233">
        <v>530.89300000000003</v>
      </c>
      <c r="F100" s="234"/>
      <c r="G100" s="235">
        <f>ROUND(E100*F100,2)</f>
        <v>0</v>
      </c>
      <c r="H100" s="234"/>
      <c r="I100" s="235">
        <f>ROUND(E100*H100,2)</f>
        <v>0</v>
      </c>
      <c r="J100" s="234"/>
      <c r="K100" s="235">
        <f>ROUND(E100*J100,2)</f>
        <v>0</v>
      </c>
      <c r="L100" s="235">
        <v>21</v>
      </c>
      <c r="M100" s="235">
        <f>G100*(1+L100/100)</f>
        <v>0</v>
      </c>
      <c r="N100" s="235">
        <v>1</v>
      </c>
      <c r="O100" s="235">
        <f>ROUND(E100*N100,2)</f>
        <v>530.89</v>
      </c>
      <c r="P100" s="235">
        <v>0</v>
      </c>
      <c r="Q100" s="235">
        <f>ROUND(E100*P100,2)</f>
        <v>0</v>
      </c>
      <c r="R100" s="235" t="s">
        <v>314</v>
      </c>
      <c r="S100" s="235" t="s">
        <v>117</v>
      </c>
      <c r="T100" s="236" t="s">
        <v>117</v>
      </c>
      <c r="U100" s="220">
        <v>0</v>
      </c>
      <c r="V100" s="220">
        <f>ROUND(E100*U100,2)</f>
        <v>0</v>
      </c>
      <c r="W100" s="220"/>
      <c r="X100" s="220" t="s">
        <v>315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316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50" t="s">
        <v>325</v>
      </c>
      <c r="D101" s="221"/>
      <c r="E101" s="222">
        <v>530.89300000000003</v>
      </c>
      <c r="F101" s="220"/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125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24" t="s">
        <v>112</v>
      </c>
      <c r="B102" s="225" t="s">
        <v>70</v>
      </c>
      <c r="C102" s="247" t="s">
        <v>71</v>
      </c>
      <c r="D102" s="226"/>
      <c r="E102" s="227"/>
      <c r="F102" s="228"/>
      <c r="G102" s="228">
        <f>SUMIF(AG103:AG106,"&lt;&gt;NOR",G103:G106)</f>
        <v>0</v>
      </c>
      <c r="H102" s="228"/>
      <c r="I102" s="228">
        <f>SUM(I103:I106)</f>
        <v>0</v>
      </c>
      <c r="J102" s="228"/>
      <c r="K102" s="228">
        <f>SUM(K103:K106)</f>
        <v>0</v>
      </c>
      <c r="L102" s="228"/>
      <c r="M102" s="228">
        <f>SUM(M103:M106)</f>
        <v>0</v>
      </c>
      <c r="N102" s="228"/>
      <c r="O102" s="228">
        <f>SUM(O103:O106)</f>
        <v>120.22</v>
      </c>
      <c r="P102" s="228"/>
      <c r="Q102" s="228">
        <f>SUM(Q103:Q106)</f>
        <v>0</v>
      </c>
      <c r="R102" s="228"/>
      <c r="S102" s="228"/>
      <c r="T102" s="229"/>
      <c r="U102" s="223"/>
      <c r="V102" s="223">
        <f>SUM(V103:V106)</f>
        <v>83.73</v>
      </c>
      <c r="W102" s="223"/>
      <c r="X102" s="223"/>
      <c r="AG102" t="s">
        <v>113</v>
      </c>
    </row>
    <row r="103" spans="1:60" outlineLevel="1" x14ac:dyDescent="0.2">
      <c r="A103" s="230">
        <v>31</v>
      </c>
      <c r="B103" s="231" t="s">
        <v>326</v>
      </c>
      <c r="C103" s="249" t="s">
        <v>327</v>
      </c>
      <c r="D103" s="232" t="s">
        <v>244</v>
      </c>
      <c r="E103" s="233">
        <v>63.58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5">
        <v>1.8907700000000001</v>
      </c>
      <c r="O103" s="235">
        <f>ROUND(E103*N103,2)</f>
        <v>120.22</v>
      </c>
      <c r="P103" s="235">
        <v>0</v>
      </c>
      <c r="Q103" s="235">
        <f>ROUND(E103*P103,2)</f>
        <v>0</v>
      </c>
      <c r="R103" s="235" t="s">
        <v>328</v>
      </c>
      <c r="S103" s="235" t="s">
        <v>117</v>
      </c>
      <c r="T103" s="236" t="s">
        <v>117</v>
      </c>
      <c r="U103" s="220">
        <v>1.3169999999999999</v>
      </c>
      <c r="V103" s="220">
        <f>ROUND(E103*U103,2)</f>
        <v>83.73</v>
      </c>
      <c r="W103" s="220"/>
      <c r="X103" s="220" t="s">
        <v>199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261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7" t="s">
        <v>329</v>
      </c>
      <c r="D104" s="255"/>
      <c r="E104" s="255"/>
      <c r="F104" s="255"/>
      <c r="G104" s="255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224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50" t="s">
        <v>330</v>
      </c>
      <c r="D105" s="221"/>
      <c r="E105" s="222">
        <v>53.9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125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8"/>
      <c r="B106" s="219"/>
      <c r="C106" s="250" t="s">
        <v>331</v>
      </c>
      <c r="D106" s="221"/>
      <c r="E106" s="222">
        <v>9.68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125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24" t="s">
        <v>112</v>
      </c>
      <c r="B107" s="225" t="s">
        <v>72</v>
      </c>
      <c r="C107" s="247" t="s">
        <v>73</v>
      </c>
      <c r="D107" s="226"/>
      <c r="E107" s="227"/>
      <c r="F107" s="228"/>
      <c r="G107" s="228">
        <f>SUMIF(AG108:AG136,"&lt;&gt;NOR",G108:G136)</f>
        <v>0</v>
      </c>
      <c r="H107" s="228"/>
      <c r="I107" s="228">
        <f>SUM(I108:I136)</f>
        <v>0</v>
      </c>
      <c r="J107" s="228"/>
      <c r="K107" s="228">
        <f>SUM(K108:K136)</f>
        <v>0</v>
      </c>
      <c r="L107" s="228"/>
      <c r="M107" s="228">
        <f>SUM(M108:M136)</f>
        <v>0</v>
      </c>
      <c r="N107" s="228"/>
      <c r="O107" s="228">
        <f>SUM(O108:O136)</f>
        <v>960.03000000000009</v>
      </c>
      <c r="P107" s="228"/>
      <c r="Q107" s="228">
        <f>SUM(Q108:Q136)</f>
        <v>0</v>
      </c>
      <c r="R107" s="228"/>
      <c r="S107" s="228"/>
      <c r="T107" s="229"/>
      <c r="U107" s="223"/>
      <c r="V107" s="223">
        <f>SUM(V108:V136)</f>
        <v>202.93</v>
      </c>
      <c r="W107" s="223"/>
      <c r="X107" s="223"/>
      <c r="AG107" t="s">
        <v>113</v>
      </c>
    </row>
    <row r="108" spans="1:60" ht="22.5" outlineLevel="1" x14ac:dyDescent="0.2">
      <c r="A108" s="230">
        <v>32</v>
      </c>
      <c r="B108" s="231" t="s">
        <v>332</v>
      </c>
      <c r="C108" s="249" t="s">
        <v>333</v>
      </c>
      <c r="D108" s="232" t="s">
        <v>197</v>
      </c>
      <c r="E108" s="233">
        <v>321.2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0.378</v>
      </c>
      <c r="O108" s="235">
        <f>ROUND(E108*N108,2)</f>
        <v>121.41</v>
      </c>
      <c r="P108" s="235">
        <v>0</v>
      </c>
      <c r="Q108" s="235">
        <f>ROUND(E108*P108,2)</f>
        <v>0</v>
      </c>
      <c r="R108" s="235" t="s">
        <v>198</v>
      </c>
      <c r="S108" s="235" t="s">
        <v>117</v>
      </c>
      <c r="T108" s="236" t="s">
        <v>117</v>
      </c>
      <c r="U108" s="220">
        <v>2.5999999999999999E-2</v>
      </c>
      <c r="V108" s="220">
        <f>ROUND(E108*U108,2)</f>
        <v>8.35</v>
      </c>
      <c r="W108" s="220"/>
      <c r="X108" s="220" t="s">
        <v>199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200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0" t="s">
        <v>201</v>
      </c>
      <c r="D109" s="221"/>
      <c r="E109" s="222">
        <v>294.8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125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0" t="s">
        <v>202</v>
      </c>
      <c r="D110" s="221"/>
      <c r="E110" s="222">
        <v>26.4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125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30">
        <v>33</v>
      </c>
      <c r="B111" s="231" t="s">
        <v>334</v>
      </c>
      <c r="C111" s="249" t="s">
        <v>335</v>
      </c>
      <c r="D111" s="232" t="s">
        <v>197</v>
      </c>
      <c r="E111" s="233">
        <v>321.2</v>
      </c>
      <c r="F111" s="234"/>
      <c r="G111" s="235">
        <f>ROUND(E111*F111,2)</f>
        <v>0</v>
      </c>
      <c r="H111" s="234"/>
      <c r="I111" s="235">
        <f>ROUND(E111*H111,2)</f>
        <v>0</v>
      </c>
      <c r="J111" s="234"/>
      <c r="K111" s="235">
        <f>ROUND(E111*J111,2)</f>
        <v>0</v>
      </c>
      <c r="L111" s="235">
        <v>21</v>
      </c>
      <c r="M111" s="235">
        <f>G111*(1+L111/100)</f>
        <v>0</v>
      </c>
      <c r="N111" s="235">
        <v>0.441</v>
      </c>
      <c r="O111" s="235">
        <f>ROUND(E111*N111,2)</f>
        <v>141.65</v>
      </c>
      <c r="P111" s="235">
        <v>0</v>
      </c>
      <c r="Q111" s="235">
        <f>ROUND(E111*P111,2)</f>
        <v>0</v>
      </c>
      <c r="R111" s="235" t="s">
        <v>198</v>
      </c>
      <c r="S111" s="235" t="s">
        <v>117</v>
      </c>
      <c r="T111" s="236" t="s">
        <v>117</v>
      </c>
      <c r="U111" s="220">
        <v>2.9000000000000001E-2</v>
      </c>
      <c r="V111" s="220">
        <f>ROUND(E111*U111,2)</f>
        <v>9.31</v>
      </c>
      <c r="W111" s="220"/>
      <c r="X111" s="220" t="s">
        <v>199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200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8"/>
      <c r="B112" s="219"/>
      <c r="C112" s="250" t="s">
        <v>201</v>
      </c>
      <c r="D112" s="221"/>
      <c r="E112" s="222">
        <v>294.8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125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0" t="s">
        <v>202</v>
      </c>
      <c r="D113" s="221"/>
      <c r="E113" s="222">
        <v>26.4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125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30">
        <v>34</v>
      </c>
      <c r="B114" s="231" t="s">
        <v>336</v>
      </c>
      <c r="C114" s="249" t="s">
        <v>337</v>
      </c>
      <c r="D114" s="232" t="s">
        <v>197</v>
      </c>
      <c r="E114" s="233">
        <v>321.2</v>
      </c>
      <c r="F114" s="234"/>
      <c r="G114" s="235">
        <f>ROUND(E114*F114,2)</f>
        <v>0</v>
      </c>
      <c r="H114" s="234"/>
      <c r="I114" s="235">
        <f>ROUND(E114*H114,2)</f>
        <v>0</v>
      </c>
      <c r="J114" s="234"/>
      <c r="K114" s="235">
        <f>ROUND(E114*J114,2)</f>
        <v>0</v>
      </c>
      <c r="L114" s="235">
        <v>21</v>
      </c>
      <c r="M114" s="235">
        <f>G114*(1+L114/100)</f>
        <v>0</v>
      </c>
      <c r="N114" s="235">
        <v>0.55125000000000002</v>
      </c>
      <c r="O114" s="235">
        <f>ROUND(E114*N114,2)</f>
        <v>177.06</v>
      </c>
      <c r="P114" s="235">
        <v>0</v>
      </c>
      <c r="Q114" s="235">
        <f>ROUND(E114*P114,2)</f>
        <v>0</v>
      </c>
      <c r="R114" s="235" t="s">
        <v>198</v>
      </c>
      <c r="S114" s="235" t="s">
        <v>117</v>
      </c>
      <c r="T114" s="236" t="s">
        <v>117</v>
      </c>
      <c r="U114" s="220">
        <v>2.7E-2</v>
      </c>
      <c r="V114" s="220">
        <f>ROUND(E114*U114,2)</f>
        <v>8.67</v>
      </c>
      <c r="W114" s="220"/>
      <c r="X114" s="220" t="s">
        <v>199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200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8"/>
      <c r="B115" s="219"/>
      <c r="C115" s="250" t="s">
        <v>207</v>
      </c>
      <c r="D115" s="221"/>
      <c r="E115" s="222">
        <v>294.8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125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0" t="s">
        <v>208</v>
      </c>
      <c r="D116" s="221"/>
      <c r="E116" s="222">
        <v>26.4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125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2.5" outlineLevel="1" x14ac:dyDescent="0.2">
      <c r="A117" s="230">
        <v>35</v>
      </c>
      <c r="B117" s="231" t="s">
        <v>338</v>
      </c>
      <c r="C117" s="249" t="s">
        <v>339</v>
      </c>
      <c r="D117" s="232" t="s">
        <v>197</v>
      </c>
      <c r="E117" s="233">
        <v>554.79999999999995</v>
      </c>
      <c r="F117" s="234"/>
      <c r="G117" s="235">
        <f>ROUND(E117*F117,2)</f>
        <v>0</v>
      </c>
      <c r="H117" s="234"/>
      <c r="I117" s="235">
        <f>ROUND(E117*H117,2)</f>
        <v>0</v>
      </c>
      <c r="J117" s="234"/>
      <c r="K117" s="235">
        <f>ROUND(E117*J117,2)</f>
        <v>0</v>
      </c>
      <c r="L117" s="235">
        <v>21</v>
      </c>
      <c r="M117" s="235">
        <f>G117*(1+L117/100)</f>
        <v>0</v>
      </c>
      <c r="N117" s="235">
        <v>0.21099999999999999</v>
      </c>
      <c r="O117" s="235">
        <f>ROUND(E117*N117,2)</f>
        <v>117.06</v>
      </c>
      <c r="P117" s="235">
        <v>0</v>
      </c>
      <c r="Q117" s="235">
        <f>ROUND(E117*P117,2)</f>
        <v>0</v>
      </c>
      <c r="R117" s="235" t="s">
        <v>198</v>
      </c>
      <c r="S117" s="235" t="s">
        <v>117</v>
      </c>
      <c r="T117" s="236" t="s">
        <v>117</v>
      </c>
      <c r="U117" s="220">
        <v>7.1999999999999995E-2</v>
      </c>
      <c r="V117" s="220">
        <f>ROUND(E117*U117,2)</f>
        <v>39.950000000000003</v>
      </c>
      <c r="W117" s="220"/>
      <c r="X117" s="220" t="s">
        <v>199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200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57" t="s">
        <v>340</v>
      </c>
      <c r="D118" s="255"/>
      <c r="E118" s="255"/>
      <c r="F118" s="255"/>
      <c r="G118" s="255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224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0" t="s">
        <v>215</v>
      </c>
      <c r="D119" s="221"/>
      <c r="E119" s="222">
        <v>509.2</v>
      </c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125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50" t="s">
        <v>216</v>
      </c>
      <c r="D120" s="221"/>
      <c r="E120" s="222">
        <v>45.6</v>
      </c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125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30">
        <v>36</v>
      </c>
      <c r="B121" s="231" t="s">
        <v>341</v>
      </c>
      <c r="C121" s="249" t="s">
        <v>342</v>
      </c>
      <c r="D121" s="232" t="s">
        <v>197</v>
      </c>
      <c r="E121" s="233">
        <v>438</v>
      </c>
      <c r="F121" s="234"/>
      <c r="G121" s="235">
        <f>ROUND(E121*F121,2)</f>
        <v>0</v>
      </c>
      <c r="H121" s="234"/>
      <c r="I121" s="235">
        <f>ROUND(E121*H121,2)</f>
        <v>0</v>
      </c>
      <c r="J121" s="234"/>
      <c r="K121" s="235">
        <f>ROUND(E121*J121,2)</f>
        <v>0</v>
      </c>
      <c r="L121" s="235">
        <v>21</v>
      </c>
      <c r="M121" s="235">
        <f>G121*(1+L121/100)</f>
        <v>0</v>
      </c>
      <c r="N121" s="235">
        <v>0.38313999999999998</v>
      </c>
      <c r="O121" s="235">
        <f>ROUND(E121*N121,2)</f>
        <v>167.82</v>
      </c>
      <c r="P121" s="235">
        <v>0</v>
      </c>
      <c r="Q121" s="235">
        <f>ROUND(E121*P121,2)</f>
        <v>0</v>
      </c>
      <c r="R121" s="235" t="s">
        <v>198</v>
      </c>
      <c r="S121" s="235" t="s">
        <v>117</v>
      </c>
      <c r="T121" s="236" t="s">
        <v>117</v>
      </c>
      <c r="U121" s="220">
        <v>2.5999999999999999E-2</v>
      </c>
      <c r="V121" s="220">
        <f>ROUND(E121*U121,2)</f>
        <v>11.39</v>
      </c>
      <c r="W121" s="220"/>
      <c r="X121" s="220" t="s">
        <v>199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200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7" t="s">
        <v>343</v>
      </c>
      <c r="D122" s="255"/>
      <c r="E122" s="255"/>
      <c r="F122" s="255"/>
      <c r="G122" s="255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224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0" t="s">
        <v>219</v>
      </c>
      <c r="D123" s="221"/>
      <c r="E123" s="222">
        <v>402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125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50" t="s">
        <v>220</v>
      </c>
      <c r="D124" s="221"/>
      <c r="E124" s="222">
        <v>36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125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30">
        <v>37</v>
      </c>
      <c r="B125" s="231" t="s">
        <v>344</v>
      </c>
      <c r="C125" s="249" t="s">
        <v>345</v>
      </c>
      <c r="D125" s="232" t="s">
        <v>197</v>
      </c>
      <c r="E125" s="233">
        <v>876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5.0000000000000001E-4</v>
      </c>
      <c r="O125" s="235">
        <f>ROUND(E125*N125,2)</f>
        <v>0.44</v>
      </c>
      <c r="P125" s="235">
        <v>0</v>
      </c>
      <c r="Q125" s="235">
        <f>ROUND(E125*P125,2)</f>
        <v>0</v>
      </c>
      <c r="R125" s="235" t="s">
        <v>198</v>
      </c>
      <c r="S125" s="235" t="s">
        <v>117</v>
      </c>
      <c r="T125" s="236" t="s">
        <v>117</v>
      </c>
      <c r="U125" s="220">
        <v>2E-3</v>
      </c>
      <c r="V125" s="220">
        <f>ROUND(E125*U125,2)</f>
        <v>1.75</v>
      </c>
      <c r="W125" s="220"/>
      <c r="X125" s="220" t="s">
        <v>199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200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50" t="s">
        <v>225</v>
      </c>
      <c r="D126" s="221"/>
      <c r="E126" s="222">
        <v>804</v>
      </c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125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0" t="s">
        <v>226</v>
      </c>
      <c r="D127" s="221"/>
      <c r="E127" s="222">
        <v>72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125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30">
        <v>38</v>
      </c>
      <c r="B128" s="231" t="s">
        <v>346</v>
      </c>
      <c r="C128" s="249" t="s">
        <v>347</v>
      </c>
      <c r="D128" s="232" t="s">
        <v>197</v>
      </c>
      <c r="E128" s="233">
        <v>671.6</v>
      </c>
      <c r="F128" s="234"/>
      <c r="G128" s="235">
        <f>ROUND(E128*F128,2)</f>
        <v>0</v>
      </c>
      <c r="H128" s="234"/>
      <c r="I128" s="235">
        <f>ROUND(E128*H128,2)</f>
        <v>0</v>
      </c>
      <c r="J128" s="234"/>
      <c r="K128" s="235">
        <f>ROUND(E128*J128,2)</f>
        <v>0</v>
      </c>
      <c r="L128" s="235">
        <v>21</v>
      </c>
      <c r="M128" s="235">
        <f>G128*(1+L128/100)</f>
        <v>0</v>
      </c>
      <c r="N128" s="235">
        <v>7.1000000000000002E-4</v>
      </c>
      <c r="O128" s="235">
        <f>ROUND(E128*N128,2)</f>
        <v>0.48</v>
      </c>
      <c r="P128" s="235">
        <v>0</v>
      </c>
      <c r="Q128" s="235">
        <f>ROUND(E128*P128,2)</f>
        <v>0</v>
      </c>
      <c r="R128" s="235" t="s">
        <v>198</v>
      </c>
      <c r="S128" s="235" t="s">
        <v>117</v>
      </c>
      <c r="T128" s="236" t="s">
        <v>117</v>
      </c>
      <c r="U128" s="220">
        <v>2E-3</v>
      </c>
      <c r="V128" s="220">
        <f>ROUND(E128*U128,2)</f>
        <v>1.34</v>
      </c>
      <c r="W128" s="220"/>
      <c r="X128" s="220" t="s">
        <v>199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200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8"/>
      <c r="B129" s="219"/>
      <c r="C129" s="250" t="s">
        <v>211</v>
      </c>
      <c r="D129" s="221"/>
      <c r="E129" s="222">
        <v>616.4</v>
      </c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125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8"/>
      <c r="B130" s="219"/>
      <c r="C130" s="250" t="s">
        <v>212</v>
      </c>
      <c r="D130" s="221"/>
      <c r="E130" s="222">
        <v>55.2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125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30">
        <v>39</v>
      </c>
      <c r="B131" s="231" t="s">
        <v>348</v>
      </c>
      <c r="C131" s="249" t="s">
        <v>349</v>
      </c>
      <c r="D131" s="232" t="s">
        <v>197</v>
      </c>
      <c r="E131" s="233">
        <v>876</v>
      </c>
      <c r="F131" s="234"/>
      <c r="G131" s="235">
        <f>ROUND(E131*F131,2)</f>
        <v>0</v>
      </c>
      <c r="H131" s="234"/>
      <c r="I131" s="235">
        <f>ROUND(E131*H131,2)</f>
        <v>0</v>
      </c>
      <c r="J131" s="234"/>
      <c r="K131" s="235">
        <f>ROUND(E131*J131,2)</f>
        <v>0</v>
      </c>
      <c r="L131" s="235">
        <v>21</v>
      </c>
      <c r="M131" s="235">
        <f>G131*(1+L131/100)</f>
        <v>0</v>
      </c>
      <c r="N131" s="235">
        <v>0.12966</v>
      </c>
      <c r="O131" s="235">
        <f>ROUND(E131*N131,2)</f>
        <v>113.58</v>
      </c>
      <c r="P131" s="235">
        <v>0</v>
      </c>
      <c r="Q131" s="235">
        <f>ROUND(E131*P131,2)</f>
        <v>0</v>
      </c>
      <c r="R131" s="235" t="s">
        <v>198</v>
      </c>
      <c r="S131" s="235" t="s">
        <v>117</v>
      </c>
      <c r="T131" s="236" t="s">
        <v>117</v>
      </c>
      <c r="U131" s="220">
        <v>7.1999999999999995E-2</v>
      </c>
      <c r="V131" s="220">
        <f>ROUND(E131*U131,2)</f>
        <v>63.07</v>
      </c>
      <c r="W131" s="220"/>
      <c r="X131" s="220" t="s">
        <v>199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200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50" t="s">
        <v>225</v>
      </c>
      <c r="D132" s="221"/>
      <c r="E132" s="222">
        <v>804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125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0" t="s">
        <v>226</v>
      </c>
      <c r="D133" s="221"/>
      <c r="E133" s="222">
        <v>72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125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30">
        <v>40</v>
      </c>
      <c r="B134" s="231" t="s">
        <v>350</v>
      </c>
      <c r="C134" s="249" t="s">
        <v>351</v>
      </c>
      <c r="D134" s="232" t="s">
        <v>197</v>
      </c>
      <c r="E134" s="233">
        <v>671.6</v>
      </c>
      <c r="F134" s="234"/>
      <c r="G134" s="235">
        <f>ROUND(E134*F134,2)</f>
        <v>0</v>
      </c>
      <c r="H134" s="234"/>
      <c r="I134" s="235">
        <f>ROUND(E134*H134,2)</f>
        <v>0</v>
      </c>
      <c r="J134" s="234"/>
      <c r="K134" s="235">
        <f>ROUND(E134*J134,2)</f>
        <v>0</v>
      </c>
      <c r="L134" s="235">
        <v>21</v>
      </c>
      <c r="M134" s="235">
        <f>G134*(1+L134/100)</f>
        <v>0</v>
      </c>
      <c r="N134" s="235">
        <v>0.17946000000000001</v>
      </c>
      <c r="O134" s="235">
        <f>ROUND(E134*N134,2)</f>
        <v>120.53</v>
      </c>
      <c r="P134" s="235">
        <v>0</v>
      </c>
      <c r="Q134" s="235">
        <f>ROUND(E134*P134,2)</f>
        <v>0</v>
      </c>
      <c r="R134" s="235" t="s">
        <v>198</v>
      </c>
      <c r="S134" s="235" t="s">
        <v>117</v>
      </c>
      <c r="T134" s="236" t="s">
        <v>117</v>
      </c>
      <c r="U134" s="220">
        <v>8.7999999999999995E-2</v>
      </c>
      <c r="V134" s="220">
        <f>ROUND(E134*U134,2)</f>
        <v>59.1</v>
      </c>
      <c r="W134" s="220"/>
      <c r="X134" s="220" t="s">
        <v>199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200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0" t="s">
        <v>211</v>
      </c>
      <c r="D135" s="221"/>
      <c r="E135" s="222">
        <v>616.4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125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0" t="s">
        <v>212</v>
      </c>
      <c r="D136" s="221"/>
      <c r="E136" s="222">
        <v>55.2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125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x14ac:dyDescent="0.2">
      <c r="A137" s="224" t="s">
        <v>112</v>
      </c>
      <c r="B137" s="225" t="s">
        <v>74</v>
      </c>
      <c r="C137" s="247" t="s">
        <v>75</v>
      </c>
      <c r="D137" s="226"/>
      <c r="E137" s="227"/>
      <c r="F137" s="228"/>
      <c r="G137" s="228">
        <f>SUMIF(AG138:AG183,"&lt;&gt;NOR",G138:G183)</f>
        <v>0</v>
      </c>
      <c r="H137" s="228"/>
      <c r="I137" s="228">
        <f>SUM(I138:I183)</f>
        <v>0</v>
      </c>
      <c r="J137" s="228"/>
      <c r="K137" s="228">
        <f>SUM(K138:K183)</f>
        <v>0</v>
      </c>
      <c r="L137" s="228"/>
      <c r="M137" s="228">
        <f>SUM(M138:M183)</f>
        <v>0</v>
      </c>
      <c r="N137" s="228"/>
      <c r="O137" s="228">
        <f>SUM(O138:O183)</f>
        <v>5.6300000000000008</v>
      </c>
      <c r="P137" s="228"/>
      <c r="Q137" s="228">
        <f>SUM(Q138:Q183)</f>
        <v>0</v>
      </c>
      <c r="R137" s="228"/>
      <c r="S137" s="228"/>
      <c r="T137" s="229"/>
      <c r="U137" s="223"/>
      <c r="V137" s="223">
        <f>SUM(V138:V183)</f>
        <v>354.54999999999995</v>
      </c>
      <c r="W137" s="223"/>
      <c r="X137" s="223"/>
      <c r="AG137" t="s">
        <v>113</v>
      </c>
    </row>
    <row r="138" spans="1:60" ht="22.5" outlineLevel="1" x14ac:dyDescent="0.2">
      <c r="A138" s="237">
        <v>41</v>
      </c>
      <c r="B138" s="238" t="s">
        <v>352</v>
      </c>
      <c r="C138" s="248" t="s">
        <v>353</v>
      </c>
      <c r="D138" s="239" t="s">
        <v>354</v>
      </c>
      <c r="E138" s="240">
        <v>3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21</v>
      </c>
      <c r="M138" s="242">
        <f>G138*(1+L138/100)</f>
        <v>0</v>
      </c>
      <c r="N138" s="242">
        <v>2.2000000000000001E-4</v>
      </c>
      <c r="O138" s="242">
        <f>ROUND(E138*N138,2)</f>
        <v>0</v>
      </c>
      <c r="P138" s="242">
        <v>0</v>
      </c>
      <c r="Q138" s="242">
        <f>ROUND(E138*P138,2)</f>
        <v>0</v>
      </c>
      <c r="R138" s="242" t="s">
        <v>328</v>
      </c>
      <c r="S138" s="242" t="s">
        <v>117</v>
      </c>
      <c r="T138" s="243" t="s">
        <v>117</v>
      </c>
      <c r="U138" s="220">
        <v>1.2210000000000001</v>
      </c>
      <c r="V138" s="220">
        <f>ROUND(E138*U138,2)</f>
        <v>3.66</v>
      </c>
      <c r="W138" s="220"/>
      <c r="X138" s="220" t="s">
        <v>199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200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2.5" outlineLevel="1" x14ac:dyDescent="0.2">
      <c r="A139" s="237">
        <v>42</v>
      </c>
      <c r="B139" s="238" t="s">
        <v>355</v>
      </c>
      <c r="C139" s="248" t="s">
        <v>356</v>
      </c>
      <c r="D139" s="239" t="s">
        <v>354</v>
      </c>
      <c r="E139" s="240">
        <v>10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2">
        <v>2.2000000000000001E-4</v>
      </c>
      <c r="O139" s="242">
        <f>ROUND(E139*N139,2)</f>
        <v>0</v>
      </c>
      <c r="P139" s="242">
        <v>0</v>
      </c>
      <c r="Q139" s="242">
        <f>ROUND(E139*P139,2)</f>
        <v>0</v>
      </c>
      <c r="R139" s="242" t="s">
        <v>328</v>
      </c>
      <c r="S139" s="242" t="s">
        <v>117</v>
      </c>
      <c r="T139" s="243" t="s">
        <v>117</v>
      </c>
      <c r="U139" s="220">
        <v>0.75900000000000001</v>
      </c>
      <c r="V139" s="220">
        <f>ROUND(E139*U139,2)</f>
        <v>7.59</v>
      </c>
      <c r="W139" s="220"/>
      <c r="X139" s="220" t="s">
        <v>199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261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ht="22.5" outlineLevel="1" x14ac:dyDescent="0.2">
      <c r="A140" s="237">
        <v>43</v>
      </c>
      <c r="B140" s="238" t="s">
        <v>357</v>
      </c>
      <c r="C140" s="248" t="s">
        <v>358</v>
      </c>
      <c r="D140" s="239" t="s">
        <v>354</v>
      </c>
      <c r="E140" s="240">
        <v>4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21</v>
      </c>
      <c r="M140" s="242">
        <f>G140*(1+L140/100)</f>
        <v>0</v>
      </c>
      <c r="N140" s="242">
        <v>3.2000000000000003E-4</v>
      </c>
      <c r="O140" s="242">
        <f>ROUND(E140*N140,2)</f>
        <v>0</v>
      </c>
      <c r="P140" s="242">
        <v>0</v>
      </c>
      <c r="Q140" s="242">
        <f>ROUND(E140*P140,2)</f>
        <v>0</v>
      </c>
      <c r="R140" s="242" t="s">
        <v>328</v>
      </c>
      <c r="S140" s="242" t="s">
        <v>117</v>
      </c>
      <c r="T140" s="243" t="s">
        <v>117</v>
      </c>
      <c r="U140" s="220">
        <v>1.0940000000000001</v>
      </c>
      <c r="V140" s="220">
        <f>ROUND(E140*U140,2)</f>
        <v>4.38</v>
      </c>
      <c r="W140" s="220"/>
      <c r="X140" s="220" t="s">
        <v>199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261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2.5" outlineLevel="1" x14ac:dyDescent="0.2">
      <c r="A141" s="230">
        <v>44</v>
      </c>
      <c r="B141" s="231" t="s">
        <v>359</v>
      </c>
      <c r="C141" s="249" t="s">
        <v>360</v>
      </c>
      <c r="D141" s="232" t="s">
        <v>238</v>
      </c>
      <c r="E141" s="233">
        <v>578</v>
      </c>
      <c r="F141" s="234"/>
      <c r="G141" s="235">
        <f>ROUND(E141*F141,2)</f>
        <v>0</v>
      </c>
      <c r="H141" s="234"/>
      <c r="I141" s="235">
        <f>ROUND(E141*H141,2)</f>
        <v>0</v>
      </c>
      <c r="J141" s="234"/>
      <c r="K141" s="235">
        <f>ROUND(E141*J141,2)</f>
        <v>0</v>
      </c>
      <c r="L141" s="235">
        <v>21</v>
      </c>
      <c r="M141" s="235">
        <f>G141*(1+L141/100)</f>
        <v>0</v>
      </c>
      <c r="N141" s="235">
        <v>0</v>
      </c>
      <c r="O141" s="235">
        <f>ROUND(E141*N141,2)</f>
        <v>0</v>
      </c>
      <c r="P141" s="235">
        <v>0</v>
      </c>
      <c r="Q141" s="235">
        <f>ROUND(E141*P141,2)</f>
        <v>0</v>
      </c>
      <c r="R141" s="235" t="s">
        <v>328</v>
      </c>
      <c r="S141" s="235" t="s">
        <v>117</v>
      </c>
      <c r="T141" s="236" t="s">
        <v>117</v>
      </c>
      <c r="U141" s="220">
        <v>0.126</v>
      </c>
      <c r="V141" s="220">
        <f>ROUND(E141*U141,2)</f>
        <v>72.83</v>
      </c>
      <c r="W141" s="220"/>
      <c r="X141" s="220" t="s">
        <v>199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200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8"/>
      <c r="B142" s="219"/>
      <c r="C142" s="257" t="s">
        <v>329</v>
      </c>
      <c r="D142" s="255"/>
      <c r="E142" s="255"/>
      <c r="F142" s="255"/>
      <c r="G142" s="255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224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0" t="s">
        <v>361</v>
      </c>
      <c r="D143" s="221"/>
      <c r="E143" s="222">
        <v>490</v>
      </c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125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0" t="s">
        <v>362</v>
      </c>
      <c r="D144" s="221"/>
      <c r="E144" s="222">
        <v>88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125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37">
        <v>45</v>
      </c>
      <c r="B145" s="238" t="s">
        <v>363</v>
      </c>
      <c r="C145" s="248" t="s">
        <v>364</v>
      </c>
      <c r="D145" s="239" t="s">
        <v>354</v>
      </c>
      <c r="E145" s="240">
        <v>12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2">
        <v>2.0000000000000002E-5</v>
      </c>
      <c r="O145" s="242">
        <f>ROUND(E145*N145,2)</f>
        <v>0</v>
      </c>
      <c r="P145" s="242">
        <v>0</v>
      </c>
      <c r="Q145" s="242">
        <f>ROUND(E145*P145,2)</f>
        <v>0</v>
      </c>
      <c r="R145" s="242" t="s">
        <v>328</v>
      </c>
      <c r="S145" s="242" t="s">
        <v>117</v>
      </c>
      <c r="T145" s="243" t="s">
        <v>117</v>
      </c>
      <c r="U145" s="220">
        <v>0.61199999999999999</v>
      </c>
      <c r="V145" s="220">
        <f>ROUND(E145*U145,2)</f>
        <v>7.34</v>
      </c>
      <c r="W145" s="220"/>
      <c r="X145" s="220" t="s">
        <v>199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261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ht="22.5" outlineLevel="1" x14ac:dyDescent="0.2">
      <c r="A146" s="237">
        <v>46</v>
      </c>
      <c r="B146" s="238" t="s">
        <v>365</v>
      </c>
      <c r="C146" s="248" t="s">
        <v>366</v>
      </c>
      <c r="D146" s="239" t="s">
        <v>354</v>
      </c>
      <c r="E146" s="240">
        <v>6</v>
      </c>
      <c r="F146" s="241"/>
      <c r="G146" s="242">
        <f>ROUND(E146*F146,2)</f>
        <v>0</v>
      </c>
      <c r="H146" s="241"/>
      <c r="I146" s="242">
        <f>ROUND(E146*H146,2)</f>
        <v>0</v>
      </c>
      <c r="J146" s="241"/>
      <c r="K146" s="242">
        <f>ROUND(E146*J146,2)</f>
        <v>0</v>
      </c>
      <c r="L146" s="242">
        <v>21</v>
      </c>
      <c r="M146" s="242">
        <f>G146*(1+L146/100)</f>
        <v>0</v>
      </c>
      <c r="N146" s="242">
        <v>2.2000000000000001E-4</v>
      </c>
      <c r="O146" s="242">
        <f>ROUND(E146*N146,2)</f>
        <v>0</v>
      </c>
      <c r="P146" s="242">
        <v>0</v>
      </c>
      <c r="Q146" s="242">
        <f>ROUND(E146*P146,2)</f>
        <v>0</v>
      </c>
      <c r="R146" s="242" t="s">
        <v>328</v>
      </c>
      <c r="S146" s="242" t="s">
        <v>117</v>
      </c>
      <c r="T146" s="243" t="s">
        <v>117</v>
      </c>
      <c r="U146" s="220">
        <v>1.554</v>
      </c>
      <c r="V146" s="220">
        <f>ROUND(E146*U146,2)</f>
        <v>9.32</v>
      </c>
      <c r="W146" s="220"/>
      <c r="X146" s="220" t="s">
        <v>199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200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37">
        <v>47</v>
      </c>
      <c r="B147" s="238" t="s">
        <v>367</v>
      </c>
      <c r="C147" s="248" t="s">
        <v>368</v>
      </c>
      <c r="D147" s="239" t="s">
        <v>354</v>
      </c>
      <c r="E147" s="240">
        <v>2</v>
      </c>
      <c r="F147" s="241"/>
      <c r="G147" s="242">
        <f>ROUND(E147*F147,2)</f>
        <v>0</v>
      </c>
      <c r="H147" s="241"/>
      <c r="I147" s="242">
        <f>ROUND(E147*H147,2)</f>
        <v>0</v>
      </c>
      <c r="J147" s="241"/>
      <c r="K147" s="242">
        <f>ROUND(E147*J147,2)</f>
        <v>0</v>
      </c>
      <c r="L147" s="242">
        <v>21</v>
      </c>
      <c r="M147" s="242">
        <f>G147*(1+L147/100)</f>
        <v>0</v>
      </c>
      <c r="N147" s="242">
        <v>1.1E-4</v>
      </c>
      <c r="O147" s="242">
        <f>ROUND(E147*N147,2)</f>
        <v>0</v>
      </c>
      <c r="P147" s="242">
        <v>0</v>
      </c>
      <c r="Q147" s="242">
        <f>ROUND(E147*P147,2)</f>
        <v>0</v>
      </c>
      <c r="R147" s="242" t="s">
        <v>328</v>
      </c>
      <c r="S147" s="242" t="s">
        <v>117</v>
      </c>
      <c r="T147" s="243" t="s">
        <v>117</v>
      </c>
      <c r="U147" s="220">
        <v>0.70799999999999996</v>
      </c>
      <c r="V147" s="220">
        <f>ROUND(E147*U147,2)</f>
        <v>1.42</v>
      </c>
      <c r="W147" s="220"/>
      <c r="X147" s="220" t="s">
        <v>199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261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ht="33.75" outlineLevel="1" x14ac:dyDescent="0.2">
      <c r="A148" s="237">
        <v>48</v>
      </c>
      <c r="B148" s="238" t="s">
        <v>369</v>
      </c>
      <c r="C148" s="248" t="s">
        <v>370</v>
      </c>
      <c r="D148" s="239" t="s">
        <v>354</v>
      </c>
      <c r="E148" s="240">
        <v>12</v>
      </c>
      <c r="F148" s="241"/>
      <c r="G148" s="242">
        <f>ROUND(E148*F148,2)</f>
        <v>0</v>
      </c>
      <c r="H148" s="241"/>
      <c r="I148" s="242">
        <f>ROUND(E148*H148,2)</f>
        <v>0</v>
      </c>
      <c r="J148" s="241"/>
      <c r="K148" s="242">
        <f>ROUND(E148*J148,2)</f>
        <v>0</v>
      </c>
      <c r="L148" s="242">
        <v>21</v>
      </c>
      <c r="M148" s="242">
        <f>G148*(1+L148/100)</f>
        <v>0</v>
      </c>
      <c r="N148" s="242">
        <v>0</v>
      </c>
      <c r="O148" s="242">
        <f>ROUND(E148*N148,2)</f>
        <v>0</v>
      </c>
      <c r="P148" s="242">
        <v>0</v>
      </c>
      <c r="Q148" s="242">
        <f>ROUND(E148*P148,2)</f>
        <v>0</v>
      </c>
      <c r="R148" s="242" t="s">
        <v>328</v>
      </c>
      <c r="S148" s="242" t="s">
        <v>117</v>
      </c>
      <c r="T148" s="243" t="s">
        <v>117</v>
      </c>
      <c r="U148" s="220">
        <v>3.4740000000000002</v>
      </c>
      <c r="V148" s="220">
        <f>ROUND(E148*U148,2)</f>
        <v>41.69</v>
      </c>
      <c r="W148" s="220"/>
      <c r="X148" s="220" t="s">
        <v>199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200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30">
        <v>49</v>
      </c>
      <c r="B149" s="231" t="s">
        <v>371</v>
      </c>
      <c r="C149" s="249" t="s">
        <v>372</v>
      </c>
      <c r="D149" s="232" t="s">
        <v>238</v>
      </c>
      <c r="E149" s="233">
        <v>578</v>
      </c>
      <c r="F149" s="234"/>
      <c r="G149" s="235">
        <f>ROUND(E149*F149,2)</f>
        <v>0</v>
      </c>
      <c r="H149" s="234"/>
      <c r="I149" s="235">
        <f>ROUND(E149*H149,2)</f>
        <v>0</v>
      </c>
      <c r="J149" s="234"/>
      <c r="K149" s="235">
        <f>ROUND(E149*J149,2)</f>
        <v>0</v>
      </c>
      <c r="L149" s="235">
        <v>21</v>
      </c>
      <c r="M149" s="235">
        <f>G149*(1+L149/100)</f>
        <v>0</v>
      </c>
      <c r="N149" s="235">
        <v>0</v>
      </c>
      <c r="O149" s="235">
        <f>ROUND(E149*N149,2)</f>
        <v>0</v>
      </c>
      <c r="P149" s="235">
        <v>0</v>
      </c>
      <c r="Q149" s="235">
        <f>ROUND(E149*P149,2)</f>
        <v>0</v>
      </c>
      <c r="R149" s="235" t="s">
        <v>328</v>
      </c>
      <c r="S149" s="235" t="s">
        <v>117</v>
      </c>
      <c r="T149" s="236" t="s">
        <v>117</v>
      </c>
      <c r="U149" s="220">
        <v>4.3999999999999997E-2</v>
      </c>
      <c r="V149" s="220">
        <f>ROUND(E149*U149,2)</f>
        <v>25.43</v>
      </c>
      <c r="W149" s="220"/>
      <c r="X149" s="220" t="s">
        <v>199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200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7" t="s">
        <v>373</v>
      </c>
      <c r="D150" s="255"/>
      <c r="E150" s="255"/>
      <c r="F150" s="255"/>
      <c r="G150" s="255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224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44" t="str">
        <f>C150</f>
        <v>přísun, montáže, demontáže a odsunu zkoušecího čerpadla, napuštění tlakovou vodou a dodání vody pro tlakovou zkoušku,</v>
      </c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8"/>
      <c r="B151" s="219"/>
      <c r="C151" s="250" t="s">
        <v>374</v>
      </c>
      <c r="D151" s="221"/>
      <c r="E151" s="222">
        <v>578</v>
      </c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125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30">
        <v>50</v>
      </c>
      <c r="B152" s="231" t="s">
        <v>375</v>
      </c>
      <c r="C152" s="249" t="s">
        <v>376</v>
      </c>
      <c r="D152" s="232" t="s">
        <v>238</v>
      </c>
      <c r="E152" s="233">
        <v>578</v>
      </c>
      <c r="F152" s="234"/>
      <c r="G152" s="235">
        <f>ROUND(E152*F152,2)</f>
        <v>0</v>
      </c>
      <c r="H152" s="234"/>
      <c r="I152" s="235">
        <f>ROUND(E152*H152,2)</f>
        <v>0</v>
      </c>
      <c r="J152" s="234"/>
      <c r="K152" s="235">
        <f>ROUND(E152*J152,2)</f>
        <v>0</v>
      </c>
      <c r="L152" s="235">
        <v>21</v>
      </c>
      <c r="M152" s="235">
        <f>G152*(1+L152/100)</f>
        <v>0</v>
      </c>
      <c r="N152" s="235">
        <v>0</v>
      </c>
      <c r="O152" s="235">
        <f>ROUND(E152*N152,2)</f>
        <v>0</v>
      </c>
      <c r="P152" s="235">
        <v>0</v>
      </c>
      <c r="Q152" s="235">
        <f>ROUND(E152*P152,2)</f>
        <v>0</v>
      </c>
      <c r="R152" s="235" t="s">
        <v>328</v>
      </c>
      <c r="S152" s="235" t="s">
        <v>117</v>
      </c>
      <c r="T152" s="236" t="s">
        <v>117</v>
      </c>
      <c r="U152" s="220">
        <v>0.21</v>
      </c>
      <c r="V152" s="220">
        <f>ROUND(E152*U152,2)</f>
        <v>121.38</v>
      </c>
      <c r="W152" s="220"/>
      <c r="X152" s="220" t="s">
        <v>199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261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8"/>
      <c r="B153" s="219"/>
      <c r="C153" s="257" t="s">
        <v>377</v>
      </c>
      <c r="D153" s="255"/>
      <c r="E153" s="255"/>
      <c r="F153" s="255"/>
      <c r="G153" s="255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0"/>
      <c r="X153" s="22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224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44" t="str">
        <f>C153</f>
        <v>napuštění a vypuštění vody, dodání vody a desinfekčního prostředku, náklady na bakteriologický rozbor vody,</v>
      </c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30">
        <v>51</v>
      </c>
      <c r="B154" s="231" t="s">
        <v>378</v>
      </c>
      <c r="C154" s="249" t="s">
        <v>379</v>
      </c>
      <c r="D154" s="232" t="s">
        <v>354</v>
      </c>
      <c r="E154" s="233">
        <v>18</v>
      </c>
      <c r="F154" s="234"/>
      <c r="G154" s="235">
        <f>ROUND(E154*F154,2)</f>
        <v>0</v>
      </c>
      <c r="H154" s="234"/>
      <c r="I154" s="235">
        <f>ROUND(E154*H154,2)</f>
        <v>0</v>
      </c>
      <c r="J154" s="234"/>
      <c r="K154" s="235">
        <f>ROUND(E154*J154,2)</f>
        <v>0</v>
      </c>
      <c r="L154" s="235">
        <v>21</v>
      </c>
      <c r="M154" s="235">
        <f>G154*(1+L154/100)</f>
        <v>0</v>
      </c>
      <c r="N154" s="235">
        <v>0.11178</v>
      </c>
      <c r="O154" s="235">
        <f>ROUND(E154*N154,2)</f>
        <v>2.0099999999999998</v>
      </c>
      <c r="P154" s="235">
        <v>0</v>
      </c>
      <c r="Q154" s="235">
        <f>ROUND(E154*P154,2)</f>
        <v>0</v>
      </c>
      <c r="R154" s="235" t="s">
        <v>328</v>
      </c>
      <c r="S154" s="235" t="s">
        <v>117</v>
      </c>
      <c r="T154" s="236" t="s">
        <v>117</v>
      </c>
      <c r="U154" s="220">
        <v>0.86299999999999999</v>
      </c>
      <c r="V154" s="220">
        <f>ROUND(E154*U154,2)</f>
        <v>15.53</v>
      </c>
      <c r="W154" s="220"/>
      <c r="X154" s="220" t="s">
        <v>199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261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7" t="s">
        <v>380</v>
      </c>
      <c r="D155" s="255"/>
      <c r="E155" s="255"/>
      <c r="F155" s="255"/>
      <c r="G155" s="255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224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30">
        <v>52</v>
      </c>
      <c r="B156" s="231" t="s">
        <v>381</v>
      </c>
      <c r="C156" s="249" t="s">
        <v>382</v>
      </c>
      <c r="D156" s="232" t="s">
        <v>354</v>
      </c>
      <c r="E156" s="233">
        <v>2</v>
      </c>
      <c r="F156" s="234"/>
      <c r="G156" s="235">
        <f>ROUND(E156*F156,2)</f>
        <v>0</v>
      </c>
      <c r="H156" s="234"/>
      <c r="I156" s="235">
        <f>ROUND(E156*H156,2)</f>
        <v>0</v>
      </c>
      <c r="J156" s="234"/>
      <c r="K156" s="235">
        <f>ROUND(E156*J156,2)</f>
        <v>0</v>
      </c>
      <c r="L156" s="235">
        <v>21</v>
      </c>
      <c r="M156" s="235">
        <f>G156*(1+L156/100)</f>
        <v>0</v>
      </c>
      <c r="N156" s="235">
        <v>0.29823</v>
      </c>
      <c r="O156" s="235">
        <f>ROUND(E156*N156,2)</f>
        <v>0.6</v>
      </c>
      <c r="P156" s="235">
        <v>0</v>
      </c>
      <c r="Q156" s="235">
        <f>ROUND(E156*P156,2)</f>
        <v>0</v>
      </c>
      <c r="R156" s="235" t="s">
        <v>328</v>
      </c>
      <c r="S156" s="235" t="s">
        <v>117</v>
      </c>
      <c r="T156" s="236" t="s">
        <v>117</v>
      </c>
      <c r="U156" s="220">
        <v>1.1819999999999999</v>
      </c>
      <c r="V156" s="220">
        <f>ROUND(E156*U156,2)</f>
        <v>2.36</v>
      </c>
      <c r="W156" s="220"/>
      <c r="X156" s="220" t="s">
        <v>199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261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7" t="s">
        <v>380</v>
      </c>
      <c r="D157" s="255"/>
      <c r="E157" s="255"/>
      <c r="F157" s="255"/>
      <c r="G157" s="255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224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30">
        <v>53</v>
      </c>
      <c r="B158" s="231" t="s">
        <v>383</v>
      </c>
      <c r="C158" s="249" t="s">
        <v>384</v>
      </c>
      <c r="D158" s="232" t="s">
        <v>238</v>
      </c>
      <c r="E158" s="233">
        <v>578</v>
      </c>
      <c r="F158" s="234"/>
      <c r="G158" s="235">
        <f>ROUND(E158*F158,2)</f>
        <v>0</v>
      </c>
      <c r="H158" s="234"/>
      <c r="I158" s="235">
        <f>ROUND(E158*H158,2)</f>
        <v>0</v>
      </c>
      <c r="J158" s="234"/>
      <c r="K158" s="235">
        <f>ROUND(E158*J158,2)</f>
        <v>0</v>
      </c>
      <c r="L158" s="235">
        <v>21</v>
      </c>
      <c r="M158" s="235">
        <f>G158*(1+L158/100)</f>
        <v>0</v>
      </c>
      <c r="N158" s="235">
        <v>0</v>
      </c>
      <c r="O158" s="235">
        <f>ROUND(E158*N158,2)</f>
        <v>0</v>
      </c>
      <c r="P158" s="235">
        <v>0</v>
      </c>
      <c r="Q158" s="235">
        <f>ROUND(E158*P158,2)</f>
        <v>0</v>
      </c>
      <c r="R158" s="235" t="s">
        <v>328</v>
      </c>
      <c r="S158" s="235" t="s">
        <v>117</v>
      </c>
      <c r="T158" s="236" t="s">
        <v>117</v>
      </c>
      <c r="U158" s="220">
        <v>2.5999999999999999E-2</v>
      </c>
      <c r="V158" s="220">
        <f>ROUND(E158*U158,2)</f>
        <v>15.03</v>
      </c>
      <c r="W158" s="220"/>
      <c r="X158" s="220" t="s">
        <v>199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200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50" t="s">
        <v>374</v>
      </c>
      <c r="D159" s="221"/>
      <c r="E159" s="222">
        <v>578</v>
      </c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125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30">
        <v>54</v>
      </c>
      <c r="B160" s="231" t="s">
        <v>385</v>
      </c>
      <c r="C160" s="249" t="s">
        <v>386</v>
      </c>
      <c r="D160" s="232" t="s">
        <v>238</v>
      </c>
      <c r="E160" s="233">
        <v>693.6</v>
      </c>
      <c r="F160" s="234"/>
      <c r="G160" s="235">
        <f>ROUND(E160*F160,2)</f>
        <v>0</v>
      </c>
      <c r="H160" s="234"/>
      <c r="I160" s="235">
        <f>ROUND(E160*H160,2)</f>
        <v>0</v>
      </c>
      <c r="J160" s="234"/>
      <c r="K160" s="235">
        <f>ROUND(E160*J160,2)</f>
        <v>0</v>
      </c>
      <c r="L160" s="235">
        <v>21</v>
      </c>
      <c r="M160" s="235">
        <f>G160*(1+L160/100)</f>
        <v>0</v>
      </c>
      <c r="N160" s="235">
        <v>5.0000000000000002E-5</v>
      </c>
      <c r="O160" s="235">
        <f>ROUND(E160*N160,2)</f>
        <v>0.03</v>
      </c>
      <c r="P160" s="235">
        <v>0</v>
      </c>
      <c r="Q160" s="235">
        <f>ROUND(E160*P160,2)</f>
        <v>0</v>
      </c>
      <c r="R160" s="235" t="s">
        <v>328</v>
      </c>
      <c r="S160" s="235" t="s">
        <v>117</v>
      </c>
      <c r="T160" s="236" t="s">
        <v>117</v>
      </c>
      <c r="U160" s="220">
        <v>3.4000000000000002E-2</v>
      </c>
      <c r="V160" s="220">
        <f>ROUND(E160*U160,2)</f>
        <v>23.58</v>
      </c>
      <c r="W160" s="220"/>
      <c r="X160" s="220" t="s">
        <v>199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200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50" t="s">
        <v>387</v>
      </c>
      <c r="D161" s="221"/>
      <c r="E161" s="222">
        <v>588</v>
      </c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125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8"/>
      <c r="B162" s="219"/>
      <c r="C162" s="250" t="s">
        <v>388</v>
      </c>
      <c r="D162" s="221"/>
      <c r="E162" s="222">
        <v>105.6</v>
      </c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125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37">
        <v>55</v>
      </c>
      <c r="B163" s="238" t="s">
        <v>389</v>
      </c>
      <c r="C163" s="248" t="s">
        <v>390</v>
      </c>
      <c r="D163" s="239" t="s">
        <v>354</v>
      </c>
      <c r="E163" s="240">
        <v>12</v>
      </c>
      <c r="F163" s="241"/>
      <c r="G163" s="242">
        <f>ROUND(E163*F163,2)</f>
        <v>0</v>
      </c>
      <c r="H163" s="241"/>
      <c r="I163" s="242">
        <f>ROUND(E163*H163,2)</f>
        <v>0</v>
      </c>
      <c r="J163" s="241"/>
      <c r="K163" s="242">
        <f>ROUND(E163*J163,2)</f>
        <v>0</v>
      </c>
      <c r="L163" s="242">
        <v>21</v>
      </c>
      <c r="M163" s="242">
        <f>G163*(1+L163/100)</f>
        <v>0</v>
      </c>
      <c r="N163" s="242">
        <v>0</v>
      </c>
      <c r="O163" s="242">
        <f>ROUND(E163*N163,2)</f>
        <v>0</v>
      </c>
      <c r="P163" s="242">
        <v>0</v>
      </c>
      <c r="Q163" s="242">
        <f>ROUND(E163*P163,2)</f>
        <v>0</v>
      </c>
      <c r="R163" s="242"/>
      <c r="S163" s="242" t="s">
        <v>117</v>
      </c>
      <c r="T163" s="243" t="s">
        <v>117</v>
      </c>
      <c r="U163" s="220">
        <v>0.251</v>
      </c>
      <c r="V163" s="220">
        <f>ROUND(E163*U163,2)</f>
        <v>3.01</v>
      </c>
      <c r="W163" s="220"/>
      <c r="X163" s="220" t="s">
        <v>199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200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ht="22.5" outlineLevel="1" x14ac:dyDescent="0.2">
      <c r="A164" s="230">
        <v>56</v>
      </c>
      <c r="B164" s="231" t="s">
        <v>391</v>
      </c>
      <c r="C164" s="249" t="s">
        <v>392</v>
      </c>
      <c r="D164" s="232" t="s">
        <v>238</v>
      </c>
      <c r="E164" s="233">
        <v>635.79999999999995</v>
      </c>
      <c r="F164" s="234"/>
      <c r="G164" s="235">
        <f>ROUND(E164*F164,2)</f>
        <v>0</v>
      </c>
      <c r="H164" s="234"/>
      <c r="I164" s="235">
        <f>ROUND(E164*H164,2)</f>
        <v>0</v>
      </c>
      <c r="J164" s="234"/>
      <c r="K164" s="235">
        <f>ROUND(E164*J164,2)</f>
        <v>0</v>
      </c>
      <c r="L164" s="235">
        <v>21</v>
      </c>
      <c r="M164" s="235">
        <f>G164*(1+L164/100)</f>
        <v>0</v>
      </c>
      <c r="N164" s="235">
        <v>2.14E-3</v>
      </c>
      <c r="O164" s="235">
        <f>ROUND(E164*N164,2)</f>
        <v>1.36</v>
      </c>
      <c r="P164" s="235">
        <v>0</v>
      </c>
      <c r="Q164" s="235">
        <f>ROUND(E164*P164,2)</f>
        <v>0</v>
      </c>
      <c r="R164" s="235" t="s">
        <v>314</v>
      </c>
      <c r="S164" s="235" t="s">
        <v>117</v>
      </c>
      <c r="T164" s="236" t="s">
        <v>117</v>
      </c>
      <c r="U164" s="220">
        <v>0</v>
      </c>
      <c r="V164" s="220">
        <f>ROUND(E164*U164,2)</f>
        <v>0</v>
      </c>
      <c r="W164" s="220"/>
      <c r="X164" s="220" t="s">
        <v>315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316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50" t="s">
        <v>393</v>
      </c>
      <c r="D165" s="221"/>
      <c r="E165" s="222">
        <v>539</v>
      </c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125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50" t="s">
        <v>394</v>
      </c>
      <c r="D166" s="221"/>
      <c r="E166" s="222">
        <v>96.8</v>
      </c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125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2.5" outlineLevel="1" x14ac:dyDescent="0.2">
      <c r="A167" s="237">
        <v>57</v>
      </c>
      <c r="B167" s="238" t="s">
        <v>395</v>
      </c>
      <c r="C167" s="248" t="s">
        <v>396</v>
      </c>
      <c r="D167" s="239" t="s">
        <v>354</v>
      </c>
      <c r="E167" s="240">
        <v>12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2">
        <v>6.4999999999999997E-3</v>
      </c>
      <c r="O167" s="242">
        <f>ROUND(E167*N167,2)</f>
        <v>0.08</v>
      </c>
      <c r="P167" s="242">
        <v>0</v>
      </c>
      <c r="Q167" s="242">
        <f>ROUND(E167*P167,2)</f>
        <v>0</v>
      </c>
      <c r="R167" s="242" t="s">
        <v>314</v>
      </c>
      <c r="S167" s="242" t="s">
        <v>117</v>
      </c>
      <c r="T167" s="243" t="s">
        <v>117</v>
      </c>
      <c r="U167" s="220">
        <v>0</v>
      </c>
      <c r="V167" s="220">
        <f>ROUND(E167*U167,2)</f>
        <v>0</v>
      </c>
      <c r="W167" s="220"/>
      <c r="X167" s="220" t="s">
        <v>315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316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ht="22.5" outlineLevel="1" x14ac:dyDescent="0.2">
      <c r="A168" s="237">
        <v>58</v>
      </c>
      <c r="B168" s="238" t="s">
        <v>397</v>
      </c>
      <c r="C168" s="248" t="s">
        <v>398</v>
      </c>
      <c r="D168" s="239" t="s">
        <v>354</v>
      </c>
      <c r="E168" s="240">
        <v>6</v>
      </c>
      <c r="F168" s="241"/>
      <c r="G168" s="242">
        <f>ROUND(E168*F168,2)</f>
        <v>0</v>
      </c>
      <c r="H168" s="241"/>
      <c r="I168" s="242">
        <f>ROUND(E168*H168,2)</f>
        <v>0</v>
      </c>
      <c r="J168" s="241"/>
      <c r="K168" s="242">
        <f>ROUND(E168*J168,2)</f>
        <v>0</v>
      </c>
      <c r="L168" s="242">
        <v>21</v>
      </c>
      <c r="M168" s="242">
        <f>G168*(1+L168/100)</f>
        <v>0</v>
      </c>
      <c r="N168" s="242">
        <v>1.1299999999999999E-2</v>
      </c>
      <c r="O168" s="242">
        <f>ROUND(E168*N168,2)</f>
        <v>7.0000000000000007E-2</v>
      </c>
      <c r="P168" s="242">
        <v>0</v>
      </c>
      <c r="Q168" s="242">
        <f>ROUND(E168*P168,2)</f>
        <v>0</v>
      </c>
      <c r="R168" s="242" t="s">
        <v>314</v>
      </c>
      <c r="S168" s="242" t="s">
        <v>117</v>
      </c>
      <c r="T168" s="243" t="s">
        <v>117</v>
      </c>
      <c r="U168" s="220">
        <v>0</v>
      </c>
      <c r="V168" s="220">
        <f>ROUND(E168*U168,2)</f>
        <v>0</v>
      </c>
      <c r="W168" s="220"/>
      <c r="X168" s="220" t="s">
        <v>315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316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33.75" outlineLevel="1" x14ac:dyDescent="0.2">
      <c r="A169" s="237">
        <v>59</v>
      </c>
      <c r="B169" s="238" t="s">
        <v>399</v>
      </c>
      <c r="C169" s="248" t="s">
        <v>400</v>
      </c>
      <c r="D169" s="239" t="s">
        <v>354</v>
      </c>
      <c r="E169" s="240">
        <v>12</v>
      </c>
      <c r="F169" s="241"/>
      <c r="G169" s="242">
        <f>ROUND(E169*F169,2)</f>
        <v>0</v>
      </c>
      <c r="H169" s="241"/>
      <c r="I169" s="242">
        <f>ROUND(E169*H169,2)</f>
        <v>0</v>
      </c>
      <c r="J169" s="241"/>
      <c r="K169" s="242">
        <f>ROUND(E169*J169,2)</f>
        <v>0</v>
      </c>
      <c r="L169" s="242">
        <v>21</v>
      </c>
      <c r="M169" s="242">
        <f>G169*(1+L169/100)</f>
        <v>0</v>
      </c>
      <c r="N169" s="242">
        <v>6.7999999999999996E-3</v>
      </c>
      <c r="O169" s="242">
        <f>ROUND(E169*N169,2)</f>
        <v>0.08</v>
      </c>
      <c r="P169" s="242">
        <v>0</v>
      </c>
      <c r="Q169" s="242">
        <f>ROUND(E169*P169,2)</f>
        <v>0</v>
      </c>
      <c r="R169" s="242" t="s">
        <v>314</v>
      </c>
      <c r="S169" s="242" t="s">
        <v>117</v>
      </c>
      <c r="T169" s="243" t="s">
        <v>117</v>
      </c>
      <c r="U169" s="220">
        <v>0</v>
      </c>
      <c r="V169" s="220">
        <f>ROUND(E169*U169,2)</f>
        <v>0</v>
      </c>
      <c r="W169" s="220"/>
      <c r="X169" s="220" t="s">
        <v>315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316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ht="45" outlineLevel="1" x14ac:dyDescent="0.2">
      <c r="A170" s="237">
        <v>60</v>
      </c>
      <c r="B170" s="238" t="s">
        <v>401</v>
      </c>
      <c r="C170" s="248" t="s">
        <v>402</v>
      </c>
      <c r="D170" s="239" t="s">
        <v>354</v>
      </c>
      <c r="E170" s="240">
        <v>6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21</v>
      </c>
      <c r="M170" s="242">
        <f>G170*(1+L170/100)</f>
        <v>0</v>
      </c>
      <c r="N170" s="242">
        <v>1.8499999999999999E-2</v>
      </c>
      <c r="O170" s="242">
        <f>ROUND(E170*N170,2)</f>
        <v>0.11</v>
      </c>
      <c r="P170" s="242">
        <v>0</v>
      </c>
      <c r="Q170" s="242">
        <f>ROUND(E170*P170,2)</f>
        <v>0</v>
      </c>
      <c r="R170" s="242" t="s">
        <v>314</v>
      </c>
      <c r="S170" s="242" t="s">
        <v>117</v>
      </c>
      <c r="T170" s="243" t="s">
        <v>117</v>
      </c>
      <c r="U170" s="220">
        <v>0</v>
      </c>
      <c r="V170" s="220">
        <f>ROUND(E170*U170,2)</f>
        <v>0</v>
      </c>
      <c r="W170" s="220"/>
      <c r="X170" s="220" t="s">
        <v>315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316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ht="22.5" outlineLevel="1" x14ac:dyDescent="0.2">
      <c r="A171" s="237">
        <v>61</v>
      </c>
      <c r="B171" s="238" t="s">
        <v>403</v>
      </c>
      <c r="C171" s="248" t="s">
        <v>404</v>
      </c>
      <c r="D171" s="239" t="s">
        <v>354</v>
      </c>
      <c r="E171" s="240">
        <v>12</v>
      </c>
      <c r="F171" s="241"/>
      <c r="G171" s="242">
        <f>ROUND(E171*F171,2)</f>
        <v>0</v>
      </c>
      <c r="H171" s="241"/>
      <c r="I171" s="242">
        <f>ROUND(E171*H171,2)</f>
        <v>0</v>
      </c>
      <c r="J171" s="241"/>
      <c r="K171" s="242">
        <f>ROUND(E171*J171,2)</f>
        <v>0</v>
      </c>
      <c r="L171" s="242">
        <v>21</v>
      </c>
      <c r="M171" s="242">
        <f>G171*(1+L171/100)</f>
        <v>0</v>
      </c>
      <c r="N171" s="242">
        <v>6.6000000000000003E-2</v>
      </c>
      <c r="O171" s="242">
        <f>ROUND(E171*N171,2)</f>
        <v>0.79</v>
      </c>
      <c r="P171" s="242">
        <v>0</v>
      </c>
      <c r="Q171" s="242">
        <f>ROUND(E171*P171,2)</f>
        <v>0</v>
      </c>
      <c r="R171" s="242" t="s">
        <v>314</v>
      </c>
      <c r="S171" s="242" t="s">
        <v>117</v>
      </c>
      <c r="T171" s="243" t="s">
        <v>117</v>
      </c>
      <c r="U171" s="220">
        <v>0</v>
      </c>
      <c r="V171" s="220">
        <f>ROUND(E171*U171,2)</f>
        <v>0</v>
      </c>
      <c r="W171" s="220"/>
      <c r="X171" s="220" t="s">
        <v>315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316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ht="33.75" outlineLevel="1" x14ac:dyDescent="0.2">
      <c r="A172" s="237">
        <v>62</v>
      </c>
      <c r="B172" s="238" t="s">
        <v>405</v>
      </c>
      <c r="C172" s="248" t="s">
        <v>406</v>
      </c>
      <c r="D172" s="239" t="s">
        <v>354</v>
      </c>
      <c r="E172" s="240">
        <v>2</v>
      </c>
      <c r="F172" s="241"/>
      <c r="G172" s="242">
        <f>ROUND(E172*F172,2)</f>
        <v>0</v>
      </c>
      <c r="H172" s="241"/>
      <c r="I172" s="242">
        <f>ROUND(E172*H172,2)</f>
        <v>0</v>
      </c>
      <c r="J172" s="241"/>
      <c r="K172" s="242">
        <f>ROUND(E172*J172,2)</f>
        <v>0</v>
      </c>
      <c r="L172" s="242">
        <v>21</v>
      </c>
      <c r="M172" s="242">
        <f>G172*(1+L172/100)</f>
        <v>0</v>
      </c>
      <c r="N172" s="242">
        <v>4.2500000000000003E-2</v>
      </c>
      <c r="O172" s="242">
        <f>ROUND(E172*N172,2)</f>
        <v>0.09</v>
      </c>
      <c r="P172" s="242">
        <v>0</v>
      </c>
      <c r="Q172" s="242">
        <f>ROUND(E172*P172,2)</f>
        <v>0</v>
      </c>
      <c r="R172" s="242" t="s">
        <v>314</v>
      </c>
      <c r="S172" s="242" t="s">
        <v>117</v>
      </c>
      <c r="T172" s="243" t="s">
        <v>117</v>
      </c>
      <c r="U172" s="220">
        <v>0</v>
      </c>
      <c r="V172" s="220">
        <f>ROUND(E172*U172,2)</f>
        <v>0</v>
      </c>
      <c r="W172" s="220"/>
      <c r="X172" s="220" t="s">
        <v>315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316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ht="33.75" outlineLevel="1" x14ac:dyDescent="0.2">
      <c r="A173" s="237">
        <v>63</v>
      </c>
      <c r="B173" s="238" t="s">
        <v>407</v>
      </c>
      <c r="C173" s="248" t="s">
        <v>408</v>
      </c>
      <c r="D173" s="239" t="s">
        <v>354</v>
      </c>
      <c r="E173" s="240">
        <v>2</v>
      </c>
      <c r="F173" s="241"/>
      <c r="G173" s="242">
        <f>ROUND(E173*F173,2)</f>
        <v>0</v>
      </c>
      <c r="H173" s="241"/>
      <c r="I173" s="242">
        <f>ROUND(E173*H173,2)</f>
        <v>0</v>
      </c>
      <c r="J173" s="241"/>
      <c r="K173" s="242">
        <f>ROUND(E173*J173,2)</f>
        <v>0</v>
      </c>
      <c r="L173" s="242">
        <v>21</v>
      </c>
      <c r="M173" s="242">
        <f>G173*(1+L173/100)</f>
        <v>0</v>
      </c>
      <c r="N173" s="242">
        <v>1.4E-2</v>
      </c>
      <c r="O173" s="242">
        <f>ROUND(E173*N173,2)</f>
        <v>0.03</v>
      </c>
      <c r="P173" s="242">
        <v>0</v>
      </c>
      <c r="Q173" s="242">
        <f>ROUND(E173*P173,2)</f>
        <v>0</v>
      </c>
      <c r="R173" s="242" t="s">
        <v>314</v>
      </c>
      <c r="S173" s="242" t="s">
        <v>117</v>
      </c>
      <c r="T173" s="243" t="s">
        <v>117</v>
      </c>
      <c r="U173" s="220">
        <v>0</v>
      </c>
      <c r="V173" s="220">
        <f>ROUND(E173*U173,2)</f>
        <v>0</v>
      </c>
      <c r="W173" s="220"/>
      <c r="X173" s="220" t="s">
        <v>315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316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37">
        <v>64</v>
      </c>
      <c r="B174" s="238" t="s">
        <v>409</v>
      </c>
      <c r="C174" s="248" t="s">
        <v>410</v>
      </c>
      <c r="D174" s="239" t="s">
        <v>354</v>
      </c>
      <c r="E174" s="240">
        <v>18</v>
      </c>
      <c r="F174" s="241"/>
      <c r="G174" s="242">
        <f>ROUND(E174*F174,2)</f>
        <v>0</v>
      </c>
      <c r="H174" s="241"/>
      <c r="I174" s="242">
        <f>ROUND(E174*H174,2)</f>
        <v>0</v>
      </c>
      <c r="J174" s="241"/>
      <c r="K174" s="242">
        <f>ROUND(E174*J174,2)</f>
        <v>0</v>
      </c>
      <c r="L174" s="242">
        <v>21</v>
      </c>
      <c r="M174" s="242">
        <f>G174*(1+L174/100)</f>
        <v>0</v>
      </c>
      <c r="N174" s="242">
        <v>0</v>
      </c>
      <c r="O174" s="242">
        <f>ROUND(E174*N174,2)</f>
        <v>0</v>
      </c>
      <c r="P174" s="242">
        <v>0</v>
      </c>
      <c r="Q174" s="242">
        <f>ROUND(E174*P174,2)</f>
        <v>0</v>
      </c>
      <c r="R174" s="242" t="s">
        <v>314</v>
      </c>
      <c r="S174" s="242" t="s">
        <v>117</v>
      </c>
      <c r="T174" s="243" t="s">
        <v>117</v>
      </c>
      <c r="U174" s="220">
        <v>0</v>
      </c>
      <c r="V174" s="220">
        <f>ROUND(E174*U174,2)</f>
        <v>0</v>
      </c>
      <c r="W174" s="220"/>
      <c r="X174" s="220" t="s">
        <v>315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321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ht="22.5" outlineLevel="1" x14ac:dyDescent="0.2">
      <c r="A175" s="237">
        <v>65</v>
      </c>
      <c r="B175" s="238" t="s">
        <v>411</v>
      </c>
      <c r="C175" s="248" t="s">
        <v>412</v>
      </c>
      <c r="D175" s="239" t="s">
        <v>354</v>
      </c>
      <c r="E175" s="240">
        <v>12</v>
      </c>
      <c r="F175" s="241"/>
      <c r="G175" s="242">
        <f>ROUND(E175*F175,2)</f>
        <v>0</v>
      </c>
      <c r="H175" s="241"/>
      <c r="I175" s="242">
        <f>ROUND(E175*H175,2)</f>
        <v>0</v>
      </c>
      <c r="J175" s="241"/>
      <c r="K175" s="242">
        <f>ROUND(E175*J175,2)</f>
        <v>0</v>
      </c>
      <c r="L175" s="242">
        <v>21</v>
      </c>
      <c r="M175" s="242">
        <f>G175*(1+L175/100)</f>
        <v>0</v>
      </c>
      <c r="N175" s="242">
        <v>3.3E-3</v>
      </c>
      <c r="O175" s="242">
        <f>ROUND(E175*N175,2)</f>
        <v>0.04</v>
      </c>
      <c r="P175" s="242">
        <v>0</v>
      </c>
      <c r="Q175" s="242">
        <f>ROUND(E175*P175,2)</f>
        <v>0</v>
      </c>
      <c r="R175" s="242" t="s">
        <v>314</v>
      </c>
      <c r="S175" s="242" t="s">
        <v>117</v>
      </c>
      <c r="T175" s="243" t="s">
        <v>117</v>
      </c>
      <c r="U175" s="220">
        <v>0</v>
      </c>
      <c r="V175" s="220">
        <f>ROUND(E175*U175,2)</f>
        <v>0</v>
      </c>
      <c r="W175" s="220"/>
      <c r="X175" s="220" t="s">
        <v>315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316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ht="22.5" outlineLevel="1" x14ac:dyDescent="0.2">
      <c r="A176" s="237">
        <v>66</v>
      </c>
      <c r="B176" s="238" t="s">
        <v>413</v>
      </c>
      <c r="C176" s="248" t="s">
        <v>414</v>
      </c>
      <c r="D176" s="239" t="s">
        <v>354</v>
      </c>
      <c r="E176" s="240">
        <v>6</v>
      </c>
      <c r="F176" s="241"/>
      <c r="G176" s="242">
        <f>ROUND(E176*F176,2)</f>
        <v>0</v>
      </c>
      <c r="H176" s="241"/>
      <c r="I176" s="242">
        <f>ROUND(E176*H176,2)</f>
        <v>0</v>
      </c>
      <c r="J176" s="241"/>
      <c r="K176" s="242">
        <f>ROUND(E176*J176,2)</f>
        <v>0</v>
      </c>
      <c r="L176" s="242">
        <v>21</v>
      </c>
      <c r="M176" s="242">
        <f>G176*(1+L176/100)</f>
        <v>0</v>
      </c>
      <c r="N176" s="242">
        <v>7.3000000000000001E-3</v>
      </c>
      <c r="O176" s="242">
        <f>ROUND(E176*N176,2)</f>
        <v>0.04</v>
      </c>
      <c r="P176" s="242">
        <v>0</v>
      </c>
      <c r="Q176" s="242">
        <f>ROUND(E176*P176,2)</f>
        <v>0</v>
      </c>
      <c r="R176" s="242" t="s">
        <v>314</v>
      </c>
      <c r="S176" s="242" t="s">
        <v>117</v>
      </c>
      <c r="T176" s="243" t="s">
        <v>117</v>
      </c>
      <c r="U176" s="220">
        <v>0</v>
      </c>
      <c r="V176" s="220">
        <f>ROUND(E176*U176,2)</f>
        <v>0</v>
      </c>
      <c r="W176" s="220"/>
      <c r="X176" s="220" t="s">
        <v>315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316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ht="22.5" outlineLevel="1" x14ac:dyDescent="0.2">
      <c r="A177" s="237">
        <v>67</v>
      </c>
      <c r="B177" s="238" t="s">
        <v>415</v>
      </c>
      <c r="C177" s="248" t="s">
        <v>416</v>
      </c>
      <c r="D177" s="239" t="s">
        <v>354</v>
      </c>
      <c r="E177" s="240">
        <v>12</v>
      </c>
      <c r="F177" s="241"/>
      <c r="G177" s="242">
        <f>ROUND(E177*F177,2)</f>
        <v>0</v>
      </c>
      <c r="H177" s="241"/>
      <c r="I177" s="242">
        <f>ROUND(E177*H177,2)</f>
        <v>0</v>
      </c>
      <c r="J177" s="241"/>
      <c r="K177" s="242">
        <f>ROUND(E177*J177,2)</f>
        <v>0</v>
      </c>
      <c r="L177" s="242">
        <v>21</v>
      </c>
      <c r="M177" s="242">
        <f>G177*(1+L177/100)</f>
        <v>0</v>
      </c>
      <c r="N177" s="242">
        <v>7.0000000000000001E-3</v>
      </c>
      <c r="O177" s="242">
        <f>ROUND(E177*N177,2)</f>
        <v>0.08</v>
      </c>
      <c r="P177" s="242">
        <v>0</v>
      </c>
      <c r="Q177" s="242">
        <f>ROUND(E177*P177,2)</f>
        <v>0</v>
      </c>
      <c r="R177" s="242" t="s">
        <v>314</v>
      </c>
      <c r="S177" s="242" t="s">
        <v>117</v>
      </c>
      <c r="T177" s="243" t="s">
        <v>117</v>
      </c>
      <c r="U177" s="220">
        <v>0</v>
      </c>
      <c r="V177" s="220">
        <f>ROUND(E177*U177,2)</f>
        <v>0</v>
      </c>
      <c r="W177" s="220"/>
      <c r="X177" s="220" t="s">
        <v>315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316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ht="22.5" outlineLevel="1" x14ac:dyDescent="0.2">
      <c r="A178" s="237">
        <v>68</v>
      </c>
      <c r="B178" s="238" t="s">
        <v>417</v>
      </c>
      <c r="C178" s="248" t="s">
        <v>418</v>
      </c>
      <c r="D178" s="239" t="s">
        <v>354</v>
      </c>
      <c r="E178" s="240">
        <v>1</v>
      </c>
      <c r="F178" s="241"/>
      <c r="G178" s="242">
        <f>ROUND(E178*F178,2)</f>
        <v>0</v>
      </c>
      <c r="H178" s="241"/>
      <c r="I178" s="242">
        <f>ROUND(E178*H178,2)</f>
        <v>0</v>
      </c>
      <c r="J178" s="241"/>
      <c r="K178" s="242">
        <f>ROUND(E178*J178,2)</f>
        <v>0</v>
      </c>
      <c r="L178" s="242">
        <v>21</v>
      </c>
      <c r="M178" s="242">
        <f>G178*(1+L178/100)</f>
        <v>0</v>
      </c>
      <c r="N178" s="242">
        <v>1.4E-2</v>
      </c>
      <c r="O178" s="242">
        <f>ROUND(E178*N178,2)</f>
        <v>0.01</v>
      </c>
      <c r="P178" s="242">
        <v>0</v>
      </c>
      <c r="Q178" s="242">
        <f>ROUND(E178*P178,2)</f>
        <v>0</v>
      </c>
      <c r="R178" s="242" t="s">
        <v>314</v>
      </c>
      <c r="S178" s="242" t="s">
        <v>117</v>
      </c>
      <c r="T178" s="243" t="s">
        <v>117</v>
      </c>
      <c r="U178" s="220">
        <v>0</v>
      </c>
      <c r="V178" s="220">
        <f>ROUND(E178*U178,2)</f>
        <v>0</v>
      </c>
      <c r="W178" s="220"/>
      <c r="X178" s="220" t="s">
        <v>315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316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ht="22.5" outlineLevel="1" x14ac:dyDescent="0.2">
      <c r="A179" s="237">
        <v>69</v>
      </c>
      <c r="B179" s="238" t="s">
        <v>419</v>
      </c>
      <c r="C179" s="248" t="s">
        <v>420</v>
      </c>
      <c r="D179" s="239" t="s">
        <v>354</v>
      </c>
      <c r="E179" s="240">
        <v>2</v>
      </c>
      <c r="F179" s="241"/>
      <c r="G179" s="242">
        <f>ROUND(E179*F179,2)</f>
        <v>0</v>
      </c>
      <c r="H179" s="241"/>
      <c r="I179" s="242">
        <f>ROUND(E179*H179,2)</f>
        <v>0</v>
      </c>
      <c r="J179" s="241"/>
      <c r="K179" s="242">
        <f>ROUND(E179*J179,2)</f>
        <v>0</v>
      </c>
      <c r="L179" s="242">
        <v>21</v>
      </c>
      <c r="M179" s="242">
        <f>G179*(1+L179/100)</f>
        <v>0</v>
      </c>
      <c r="N179" s="242">
        <v>1.78E-2</v>
      </c>
      <c r="O179" s="242">
        <f>ROUND(E179*N179,2)</f>
        <v>0.04</v>
      </c>
      <c r="P179" s="242">
        <v>0</v>
      </c>
      <c r="Q179" s="242">
        <f>ROUND(E179*P179,2)</f>
        <v>0</v>
      </c>
      <c r="R179" s="242" t="s">
        <v>314</v>
      </c>
      <c r="S179" s="242" t="s">
        <v>117</v>
      </c>
      <c r="T179" s="243" t="s">
        <v>117</v>
      </c>
      <c r="U179" s="220">
        <v>0</v>
      </c>
      <c r="V179" s="220">
        <f>ROUND(E179*U179,2)</f>
        <v>0</v>
      </c>
      <c r="W179" s="220"/>
      <c r="X179" s="220" t="s">
        <v>315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316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22.5" outlineLevel="1" x14ac:dyDescent="0.2">
      <c r="A180" s="237">
        <v>70</v>
      </c>
      <c r="B180" s="238" t="s">
        <v>421</v>
      </c>
      <c r="C180" s="248" t="s">
        <v>422</v>
      </c>
      <c r="D180" s="239" t="s">
        <v>354</v>
      </c>
      <c r="E180" s="240">
        <v>8</v>
      </c>
      <c r="F180" s="241"/>
      <c r="G180" s="242">
        <f>ROUND(E180*F180,2)</f>
        <v>0</v>
      </c>
      <c r="H180" s="241"/>
      <c r="I180" s="242">
        <f>ROUND(E180*H180,2)</f>
        <v>0</v>
      </c>
      <c r="J180" s="241"/>
      <c r="K180" s="242">
        <f>ROUND(E180*J180,2)</f>
        <v>0</v>
      </c>
      <c r="L180" s="242">
        <v>21</v>
      </c>
      <c r="M180" s="242">
        <f>G180*(1+L180/100)</f>
        <v>0</v>
      </c>
      <c r="N180" s="242">
        <v>9.7000000000000003E-3</v>
      </c>
      <c r="O180" s="242">
        <f>ROUND(E180*N180,2)</f>
        <v>0.08</v>
      </c>
      <c r="P180" s="242">
        <v>0</v>
      </c>
      <c r="Q180" s="242">
        <f>ROUND(E180*P180,2)</f>
        <v>0</v>
      </c>
      <c r="R180" s="242" t="s">
        <v>314</v>
      </c>
      <c r="S180" s="242" t="s">
        <v>117</v>
      </c>
      <c r="T180" s="243" t="s">
        <v>117</v>
      </c>
      <c r="U180" s="220">
        <v>0</v>
      </c>
      <c r="V180" s="220">
        <f>ROUND(E180*U180,2)</f>
        <v>0</v>
      </c>
      <c r="W180" s="220"/>
      <c r="X180" s="220" t="s">
        <v>315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316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ht="22.5" outlineLevel="1" x14ac:dyDescent="0.2">
      <c r="A181" s="237">
        <v>71</v>
      </c>
      <c r="B181" s="238" t="s">
        <v>423</v>
      </c>
      <c r="C181" s="248" t="s">
        <v>424</v>
      </c>
      <c r="D181" s="239" t="s">
        <v>354</v>
      </c>
      <c r="E181" s="240">
        <v>4</v>
      </c>
      <c r="F181" s="241"/>
      <c r="G181" s="242">
        <f>ROUND(E181*F181,2)</f>
        <v>0</v>
      </c>
      <c r="H181" s="241"/>
      <c r="I181" s="242">
        <f>ROUND(E181*H181,2)</f>
        <v>0</v>
      </c>
      <c r="J181" s="241"/>
      <c r="K181" s="242">
        <f>ROUND(E181*J181,2)</f>
        <v>0</v>
      </c>
      <c r="L181" s="242">
        <v>21</v>
      </c>
      <c r="M181" s="242">
        <f>G181*(1+L181/100)</f>
        <v>0</v>
      </c>
      <c r="N181" s="242">
        <v>1.49E-2</v>
      </c>
      <c r="O181" s="242">
        <f>ROUND(E181*N181,2)</f>
        <v>0.06</v>
      </c>
      <c r="P181" s="242">
        <v>0</v>
      </c>
      <c r="Q181" s="242">
        <f>ROUND(E181*P181,2)</f>
        <v>0</v>
      </c>
      <c r="R181" s="242" t="s">
        <v>314</v>
      </c>
      <c r="S181" s="242" t="s">
        <v>117</v>
      </c>
      <c r="T181" s="243" t="s">
        <v>117</v>
      </c>
      <c r="U181" s="220">
        <v>0</v>
      </c>
      <c r="V181" s="220">
        <f>ROUND(E181*U181,2)</f>
        <v>0</v>
      </c>
      <c r="W181" s="220"/>
      <c r="X181" s="220" t="s">
        <v>315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316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ht="22.5" outlineLevel="1" x14ac:dyDescent="0.2">
      <c r="A182" s="237">
        <v>72</v>
      </c>
      <c r="B182" s="238" t="s">
        <v>425</v>
      </c>
      <c r="C182" s="248" t="s">
        <v>426</v>
      </c>
      <c r="D182" s="239" t="s">
        <v>354</v>
      </c>
      <c r="E182" s="240">
        <v>2</v>
      </c>
      <c r="F182" s="241"/>
      <c r="G182" s="242">
        <f>ROUND(E182*F182,2)</f>
        <v>0</v>
      </c>
      <c r="H182" s="241"/>
      <c r="I182" s="242">
        <f>ROUND(E182*H182,2)</f>
        <v>0</v>
      </c>
      <c r="J182" s="241"/>
      <c r="K182" s="242">
        <f>ROUND(E182*J182,2)</f>
        <v>0</v>
      </c>
      <c r="L182" s="242">
        <v>21</v>
      </c>
      <c r="M182" s="242">
        <f>G182*(1+L182/100)</f>
        <v>0</v>
      </c>
      <c r="N182" s="242">
        <v>1.2999999999999999E-2</v>
      </c>
      <c r="O182" s="242">
        <f>ROUND(E182*N182,2)</f>
        <v>0.03</v>
      </c>
      <c r="P182" s="242">
        <v>0</v>
      </c>
      <c r="Q182" s="242">
        <f>ROUND(E182*P182,2)</f>
        <v>0</v>
      </c>
      <c r="R182" s="242" t="s">
        <v>314</v>
      </c>
      <c r="S182" s="242" t="s">
        <v>117</v>
      </c>
      <c r="T182" s="243" t="s">
        <v>117</v>
      </c>
      <c r="U182" s="220">
        <v>0</v>
      </c>
      <c r="V182" s="220">
        <f>ROUND(E182*U182,2)</f>
        <v>0</v>
      </c>
      <c r="W182" s="220"/>
      <c r="X182" s="220" t="s">
        <v>315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316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37">
        <v>73</v>
      </c>
      <c r="B183" s="238" t="s">
        <v>427</v>
      </c>
      <c r="C183" s="248" t="s">
        <v>428</v>
      </c>
      <c r="D183" s="239" t="s">
        <v>429</v>
      </c>
      <c r="E183" s="240">
        <v>2</v>
      </c>
      <c r="F183" s="241"/>
      <c r="G183" s="242">
        <f>ROUND(E183*F183,2)</f>
        <v>0</v>
      </c>
      <c r="H183" s="241"/>
      <c r="I183" s="242">
        <f>ROUND(E183*H183,2)</f>
        <v>0</v>
      </c>
      <c r="J183" s="241"/>
      <c r="K183" s="242">
        <f>ROUND(E183*J183,2)</f>
        <v>0</v>
      </c>
      <c r="L183" s="242">
        <v>21</v>
      </c>
      <c r="M183" s="242">
        <f>G183*(1+L183/100)</f>
        <v>0</v>
      </c>
      <c r="N183" s="242">
        <v>0</v>
      </c>
      <c r="O183" s="242">
        <f>ROUND(E183*N183,2)</f>
        <v>0</v>
      </c>
      <c r="P183" s="242">
        <v>0</v>
      </c>
      <c r="Q183" s="242">
        <f>ROUND(E183*P183,2)</f>
        <v>0</v>
      </c>
      <c r="R183" s="242"/>
      <c r="S183" s="242" t="s">
        <v>157</v>
      </c>
      <c r="T183" s="243" t="s">
        <v>118</v>
      </c>
      <c r="U183" s="220">
        <v>0</v>
      </c>
      <c r="V183" s="220">
        <f>ROUND(E183*U183,2)</f>
        <v>0</v>
      </c>
      <c r="W183" s="220"/>
      <c r="X183" s="220" t="s">
        <v>315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316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x14ac:dyDescent="0.2">
      <c r="A184" s="224" t="s">
        <v>112</v>
      </c>
      <c r="B184" s="225" t="s">
        <v>76</v>
      </c>
      <c r="C184" s="247" t="s">
        <v>77</v>
      </c>
      <c r="D184" s="226"/>
      <c r="E184" s="227"/>
      <c r="F184" s="228"/>
      <c r="G184" s="228">
        <f>SUMIF(AG185:AG193,"&lt;&gt;NOR",G185:G193)</f>
        <v>0</v>
      </c>
      <c r="H184" s="228"/>
      <c r="I184" s="228">
        <f>SUM(I185:I193)</f>
        <v>0</v>
      </c>
      <c r="J184" s="228"/>
      <c r="K184" s="228">
        <f>SUM(K185:K193)</f>
        <v>0</v>
      </c>
      <c r="L184" s="228"/>
      <c r="M184" s="228">
        <f>SUM(M185:M193)</f>
        <v>0</v>
      </c>
      <c r="N184" s="228"/>
      <c r="O184" s="228">
        <f>SUM(O185:O193)</f>
        <v>1.26</v>
      </c>
      <c r="P184" s="228"/>
      <c r="Q184" s="228">
        <f>SUM(Q185:Q193)</f>
        <v>0</v>
      </c>
      <c r="R184" s="228"/>
      <c r="S184" s="228"/>
      <c r="T184" s="229"/>
      <c r="U184" s="223"/>
      <c r="V184" s="223">
        <f>SUM(V185:V193)</f>
        <v>152.43</v>
      </c>
      <c r="W184" s="223"/>
      <c r="X184" s="223"/>
      <c r="AG184" t="s">
        <v>113</v>
      </c>
    </row>
    <row r="185" spans="1:60" outlineLevel="1" x14ac:dyDescent="0.2">
      <c r="A185" s="230">
        <v>74</v>
      </c>
      <c r="B185" s="231" t="s">
        <v>430</v>
      </c>
      <c r="C185" s="249" t="s">
        <v>431</v>
      </c>
      <c r="D185" s="232" t="s">
        <v>238</v>
      </c>
      <c r="E185" s="233">
        <v>292</v>
      </c>
      <c r="F185" s="234"/>
      <c r="G185" s="235">
        <f>ROUND(E185*F185,2)</f>
        <v>0</v>
      </c>
      <c r="H185" s="234"/>
      <c r="I185" s="235">
        <f>ROUND(E185*H185,2)</f>
        <v>0</v>
      </c>
      <c r="J185" s="234"/>
      <c r="K185" s="235">
        <f>ROUND(E185*J185,2)</f>
        <v>0</v>
      </c>
      <c r="L185" s="235">
        <v>21</v>
      </c>
      <c r="M185" s="235">
        <f>G185*(1+L185/100)</f>
        <v>0</v>
      </c>
      <c r="N185" s="235">
        <v>4.3E-3</v>
      </c>
      <c r="O185" s="235">
        <f>ROUND(E185*N185,2)</f>
        <v>1.26</v>
      </c>
      <c r="P185" s="235">
        <v>0</v>
      </c>
      <c r="Q185" s="235">
        <f>ROUND(E185*P185,2)</f>
        <v>0</v>
      </c>
      <c r="R185" s="235" t="s">
        <v>198</v>
      </c>
      <c r="S185" s="235" t="s">
        <v>117</v>
      </c>
      <c r="T185" s="236" t="s">
        <v>117</v>
      </c>
      <c r="U185" s="220">
        <v>0.20799999999999999</v>
      </c>
      <c r="V185" s="220">
        <f>ROUND(E185*U185,2)</f>
        <v>60.74</v>
      </c>
      <c r="W185" s="220"/>
      <c r="X185" s="220" t="s">
        <v>199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261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57" t="s">
        <v>432</v>
      </c>
      <c r="D186" s="255"/>
      <c r="E186" s="255"/>
      <c r="F186" s="255"/>
      <c r="G186" s="255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224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8"/>
      <c r="B187" s="219"/>
      <c r="C187" s="250" t="s">
        <v>433</v>
      </c>
      <c r="D187" s="221"/>
      <c r="E187" s="222">
        <v>292</v>
      </c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125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30">
        <v>75</v>
      </c>
      <c r="B188" s="231" t="s">
        <v>434</v>
      </c>
      <c r="C188" s="249" t="s">
        <v>435</v>
      </c>
      <c r="D188" s="232" t="s">
        <v>238</v>
      </c>
      <c r="E188" s="233">
        <v>584</v>
      </c>
      <c r="F188" s="234"/>
      <c r="G188" s="235">
        <f>ROUND(E188*F188,2)</f>
        <v>0</v>
      </c>
      <c r="H188" s="234"/>
      <c r="I188" s="235">
        <f>ROUND(E188*H188,2)</f>
        <v>0</v>
      </c>
      <c r="J188" s="234"/>
      <c r="K188" s="235">
        <f>ROUND(E188*J188,2)</f>
        <v>0</v>
      </c>
      <c r="L188" s="235">
        <v>21</v>
      </c>
      <c r="M188" s="235">
        <f>G188*(1+L188/100)</f>
        <v>0</v>
      </c>
      <c r="N188" s="235">
        <v>0</v>
      </c>
      <c r="O188" s="235">
        <f>ROUND(E188*N188,2)</f>
        <v>0</v>
      </c>
      <c r="P188" s="235">
        <v>0</v>
      </c>
      <c r="Q188" s="235">
        <f>ROUND(E188*P188,2)</f>
        <v>0</v>
      </c>
      <c r="R188" s="235" t="s">
        <v>198</v>
      </c>
      <c r="S188" s="235" t="s">
        <v>117</v>
      </c>
      <c r="T188" s="236" t="s">
        <v>117</v>
      </c>
      <c r="U188" s="220">
        <v>0.12</v>
      </c>
      <c r="V188" s="220">
        <f>ROUND(E188*U188,2)</f>
        <v>70.08</v>
      </c>
      <c r="W188" s="220"/>
      <c r="X188" s="220" t="s">
        <v>199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261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57" t="s">
        <v>436</v>
      </c>
      <c r="D189" s="255"/>
      <c r="E189" s="255"/>
      <c r="F189" s="255"/>
      <c r="G189" s="255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224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30">
        <v>76</v>
      </c>
      <c r="B190" s="231" t="s">
        <v>437</v>
      </c>
      <c r="C190" s="249" t="s">
        <v>438</v>
      </c>
      <c r="D190" s="232" t="s">
        <v>238</v>
      </c>
      <c r="E190" s="233">
        <v>584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35">
        <v>0</v>
      </c>
      <c r="O190" s="235">
        <f>ROUND(E190*N190,2)</f>
        <v>0</v>
      </c>
      <c r="P190" s="235">
        <v>0</v>
      </c>
      <c r="Q190" s="235">
        <f>ROUND(E190*P190,2)</f>
        <v>0</v>
      </c>
      <c r="R190" s="235" t="s">
        <v>198</v>
      </c>
      <c r="S190" s="235" t="s">
        <v>117</v>
      </c>
      <c r="T190" s="236" t="s">
        <v>117</v>
      </c>
      <c r="U190" s="220">
        <v>3.6999999999999998E-2</v>
      </c>
      <c r="V190" s="220">
        <f>ROUND(E190*U190,2)</f>
        <v>21.61</v>
      </c>
      <c r="W190" s="220"/>
      <c r="X190" s="220" t="s">
        <v>199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261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8"/>
      <c r="B191" s="219"/>
      <c r="C191" s="257" t="s">
        <v>439</v>
      </c>
      <c r="D191" s="255"/>
      <c r="E191" s="255"/>
      <c r="F191" s="255"/>
      <c r="G191" s="255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224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8"/>
      <c r="B192" s="219"/>
      <c r="C192" s="250" t="s">
        <v>440</v>
      </c>
      <c r="D192" s="221"/>
      <c r="E192" s="222">
        <v>536</v>
      </c>
      <c r="F192" s="220"/>
      <c r="G192" s="220"/>
      <c r="H192" s="220"/>
      <c r="I192" s="220"/>
      <c r="J192" s="220"/>
      <c r="K192" s="220"/>
      <c r="L192" s="220"/>
      <c r="M192" s="220"/>
      <c r="N192" s="220"/>
      <c r="O192" s="220"/>
      <c r="P192" s="220"/>
      <c r="Q192" s="220"/>
      <c r="R192" s="220"/>
      <c r="S192" s="220"/>
      <c r="T192" s="220"/>
      <c r="U192" s="220"/>
      <c r="V192" s="220"/>
      <c r="W192" s="220"/>
      <c r="X192" s="220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125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0" t="s">
        <v>441</v>
      </c>
      <c r="D193" s="221"/>
      <c r="E193" s="222">
        <v>48</v>
      </c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125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x14ac:dyDescent="0.2">
      <c r="A194" s="224" t="s">
        <v>112</v>
      </c>
      <c r="B194" s="225" t="s">
        <v>78</v>
      </c>
      <c r="C194" s="247" t="s">
        <v>79</v>
      </c>
      <c r="D194" s="226"/>
      <c r="E194" s="227"/>
      <c r="F194" s="228"/>
      <c r="G194" s="228">
        <f>SUMIF(AG195:AG197,"&lt;&gt;NOR",G195:G197)</f>
        <v>0</v>
      </c>
      <c r="H194" s="228"/>
      <c r="I194" s="228">
        <f>SUM(I195:I197)</f>
        <v>0</v>
      </c>
      <c r="J194" s="228"/>
      <c r="K194" s="228">
        <f>SUM(K195:K197)</f>
        <v>0</v>
      </c>
      <c r="L194" s="228"/>
      <c r="M194" s="228">
        <f>SUM(M195:M197)</f>
        <v>0</v>
      </c>
      <c r="N194" s="228"/>
      <c r="O194" s="228">
        <f>SUM(O195:O197)</f>
        <v>0</v>
      </c>
      <c r="P194" s="228"/>
      <c r="Q194" s="228">
        <f>SUM(Q195:Q197)</f>
        <v>0</v>
      </c>
      <c r="R194" s="228"/>
      <c r="S194" s="228"/>
      <c r="T194" s="229"/>
      <c r="U194" s="223"/>
      <c r="V194" s="223">
        <f>SUM(V195:V197)</f>
        <v>432.85</v>
      </c>
      <c r="W194" s="223"/>
      <c r="X194" s="223"/>
      <c r="AG194" t="s">
        <v>113</v>
      </c>
    </row>
    <row r="195" spans="1:60" ht="22.5" outlineLevel="1" x14ac:dyDescent="0.2">
      <c r="A195" s="230">
        <v>77</v>
      </c>
      <c r="B195" s="231" t="s">
        <v>442</v>
      </c>
      <c r="C195" s="249" t="s">
        <v>443</v>
      </c>
      <c r="D195" s="232" t="s">
        <v>320</v>
      </c>
      <c r="E195" s="233">
        <v>2046.55089</v>
      </c>
      <c r="F195" s="234"/>
      <c r="G195" s="235">
        <f>ROUND(E195*F195,2)</f>
        <v>0</v>
      </c>
      <c r="H195" s="234"/>
      <c r="I195" s="235">
        <f>ROUND(E195*H195,2)</f>
        <v>0</v>
      </c>
      <c r="J195" s="234"/>
      <c r="K195" s="235">
        <f>ROUND(E195*J195,2)</f>
        <v>0</v>
      </c>
      <c r="L195" s="235">
        <v>21</v>
      </c>
      <c r="M195" s="235">
        <f>G195*(1+L195/100)</f>
        <v>0</v>
      </c>
      <c r="N195" s="235">
        <v>0</v>
      </c>
      <c r="O195" s="235">
        <f>ROUND(E195*N195,2)</f>
        <v>0</v>
      </c>
      <c r="P195" s="235">
        <v>0</v>
      </c>
      <c r="Q195" s="235">
        <f>ROUND(E195*P195,2)</f>
        <v>0</v>
      </c>
      <c r="R195" s="235" t="s">
        <v>328</v>
      </c>
      <c r="S195" s="235" t="s">
        <v>117</v>
      </c>
      <c r="T195" s="236" t="s">
        <v>117</v>
      </c>
      <c r="U195" s="220">
        <v>0.21149999999999999</v>
      </c>
      <c r="V195" s="220">
        <f>ROUND(E195*U195,2)</f>
        <v>432.85</v>
      </c>
      <c r="W195" s="220"/>
      <c r="X195" s="220" t="s">
        <v>444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445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7" t="s">
        <v>446</v>
      </c>
      <c r="D196" s="255"/>
      <c r="E196" s="255"/>
      <c r="F196" s="255"/>
      <c r="G196" s="255"/>
      <c r="H196" s="220"/>
      <c r="I196" s="220"/>
      <c r="J196" s="220"/>
      <c r="K196" s="220"/>
      <c r="L196" s="220"/>
      <c r="M196" s="220"/>
      <c r="N196" s="220"/>
      <c r="O196" s="220"/>
      <c r="P196" s="220"/>
      <c r="Q196" s="220"/>
      <c r="R196" s="220"/>
      <c r="S196" s="220"/>
      <c r="T196" s="220"/>
      <c r="U196" s="220"/>
      <c r="V196" s="220"/>
      <c r="W196" s="220"/>
      <c r="X196" s="220"/>
      <c r="Y196" s="211"/>
      <c r="Z196" s="211"/>
      <c r="AA196" s="211"/>
      <c r="AB196" s="211"/>
      <c r="AC196" s="211"/>
      <c r="AD196" s="211"/>
      <c r="AE196" s="211"/>
      <c r="AF196" s="211"/>
      <c r="AG196" s="211" t="s">
        <v>224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8"/>
      <c r="B197" s="219"/>
      <c r="C197" s="258" t="s">
        <v>447</v>
      </c>
      <c r="D197" s="256"/>
      <c r="E197" s="256"/>
      <c r="F197" s="256"/>
      <c r="G197" s="256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129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x14ac:dyDescent="0.2">
      <c r="A198" s="224" t="s">
        <v>112</v>
      </c>
      <c r="B198" s="225" t="s">
        <v>80</v>
      </c>
      <c r="C198" s="247" t="s">
        <v>81</v>
      </c>
      <c r="D198" s="226"/>
      <c r="E198" s="227"/>
      <c r="F198" s="228"/>
      <c r="G198" s="228">
        <f>SUMIF(AG199:AG219,"&lt;&gt;NOR",G199:G219)</f>
        <v>0</v>
      </c>
      <c r="H198" s="228"/>
      <c r="I198" s="228">
        <f>SUM(I199:I219)</f>
        <v>0</v>
      </c>
      <c r="J198" s="228"/>
      <c r="K198" s="228">
        <f>SUM(K199:K219)</f>
        <v>0</v>
      </c>
      <c r="L198" s="228"/>
      <c r="M198" s="228">
        <f>SUM(M199:M219)</f>
        <v>0</v>
      </c>
      <c r="N198" s="228"/>
      <c r="O198" s="228">
        <f>SUM(O199:O219)</f>
        <v>0</v>
      </c>
      <c r="P198" s="228"/>
      <c r="Q198" s="228">
        <f>SUM(Q199:Q219)</f>
        <v>0</v>
      </c>
      <c r="R198" s="228"/>
      <c r="S198" s="228"/>
      <c r="T198" s="229"/>
      <c r="U198" s="223"/>
      <c r="V198" s="223">
        <f>SUM(V199:V219)</f>
        <v>93.37</v>
      </c>
      <c r="W198" s="223"/>
      <c r="X198" s="223"/>
      <c r="AG198" t="s">
        <v>113</v>
      </c>
    </row>
    <row r="199" spans="1:60" outlineLevel="1" x14ac:dyDescent="0.2">
      <c r="A199" s="230">
        <v>78</v>
      </c>
      <c r="B199" s="231" t="s">
        <v>448</v>
      </c>
      <c r="C199" s="249" t="s">
        <v>449</v>
      </c>
      <c r="D199" s="232" t="s">
        <v>320</v>
      </c>
      <c r="E199" s="233">
        <v>591.79931999999997</v>
      </c>
      <c r="F199" s="234"/>
      <c r="G199" s="235">
        <f>ROUND(E199*F199,2)</f>
        <v>0</v>
      </c>
      <c r="H199" s="234"/>
      <c r="I199" s="235">
        <f>ROUND(E199*H199,2)</f>
        <v>0</v>
      </c>
      <c r="J199" s="234"/>
      <c r="K199" s="235">
        <f>ROUND(E199*J199,2)</f>
        <v>0</v>
      </c>
      <c r="L199" s="235">
        <v>21</v>
      </c>
      <c r="M199" s="235">
        <f>G199*(1+L199/100)</f>
        <v>0</v>
      </c>
      <c r="N199" s="235">
        <v>0</v>
      </c>
      <c r="O199" s="235">
        <f>ROUND(E199*N199,2)</f>
        <v>0</v>
      </c>
      <c r="P199" s="235">
        <v>0</v>
      </c>
      <c r="Q199" s="235">
        <f>ROUND(E199*P199,2)</f>
        <v>0</v>
      </c>
      <c r="R199" s="235" t="s">
        <v>450</v>
      </c>
      <c r="S199" s="235" t="s">
        <v>117</v>
      </c>
      <c r="T199" s="236" t="s">
        <v>117</v>
      </c>
      <c r="U199" s="220">
        <v>0</v>
      </c>
      <c r="V199" s="220">
        <f>ROUND(E199*U199,2)</f>
        <v>0</v>
      </c>
      <c r="W199" s="220"/>
      <c r="X199" s="220" t="s">
        <v>199</v>
      </c>
      <c r="Y199" s="211"/>
      <c r="Z199" s="211"/>
      <c r="AA199" s="211"/>
      <c r="AB199" s="211"/>
      <c r="AC199" s="211"/>
      <c r="AD199" s="211"/>
      <c r="AE199" s="211"/>
      <c r="AF199" s="211"/>
      <c r="AG199" s="211" t="s">
        <v>200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0" t="s">
        <v>451</v>
      </c>
      <c r="D200" s="221"/>
      <c r="E200" s="222">
        <v>105.996</v>
      </c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  <c r="Q200" s="220"/>
      <c r="R200" s="220"/>
      <c r="S200" s="220"/>
      <c r="T200" s="220"/>
      <c r="U200" s="220"/>
      <c r="V200" s="220"/>
      <c r="W200" s="220"/>
      <c r="X200" s="220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125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0" t="s">
        <v>452</v>
      </c>
      <c r="D201" s="221"/>
      <c r="E201" s="222">
        <v>141.328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125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0" t="s">
        <v>453</v>
      </c>
      <c r="D202" s="221"/>
      <c r="E202" s="222">
        <v>176.66</v>
      </c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125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/>
      <c r="B203" s="219"/>
      <c r="C203" s="250" t="s">
        <v>454</v>
      </c>
      <c r="D203" s="221"/>
      <c r="E203" s="222">
        <v>167.81532000000001</v>
      </c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125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30">
        <v>79</v>
      </c>
      <c r="B204" s="231" t="s">
        <v>455</v>
      </c>
      <c r="C204" s="249" t="s">
        <v>456</v>
      </c>
      <c r="D204" s="232" t="s">
        <v>320</v>
      </c>
      <c r="E204" s="233">
        <v>297.43119999999999</v>
      </c>
      <c r="F204" s="234"/>
      <c r="G204" s="235">
        <f>ROUND(E204*F204,2)</f>
        <v>0</v>
      </c>
      <c r="H204" s="234"/>
      <c r="I204" s="235">
        <f>ROUND(E204*H204,2)</f>
        <v>0</v>
      </c>
      <c r="J204" s="234"/>
      <c r="K204" s="235">
        <f>ROUND(E204*J204,2)</f>
        <v>0</v>
      </c>
      <c r="L204" s="235">
        <v>21</v>
      </c>
      <c r="M204" s="235">
        <f>G204*(1+L204/100)</f>
        <v>0</v>
      </c>
      <c r="N204" s="235">
        <v>0</v>
      </c>
      <c r="O204" s="235">
        <f>ROUND(E204*N204,2)</f>
        <v>0</v>
      </c>
      <c r="P204" s="235">
        <v>0</v>
      </c>
      <c r="Q204" s="235">
        <f>ROUND(E204*P204,2)</f>
        <v>0</v>
      </c>
      <c r="R204" s="235" t="s">
        <v>450</v>
      </c>
      <c r="S204" s="235" t="s">
        <v>117</v>
      </c>
      <c r="T204" s="236" t="s">
        <v>117</v>
      </c>
      <c r="U204" s="220">
        <v>0</v>
      </c>
      <c r="V204" s="220">
        <f>ROUND(E204*U204,2)</f>
        <v>0</v>
      </c>
      <c r="W204" s="220"/>
      <c r="X204" s="220" t="s">
        <v>199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200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0" t="s">
        <v>457</v>
      </c>
      <c r="D205" s="221"/>
      <c r="E205" s="222">
        <v>97.644800000000004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125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8"/>
      <c r="B206" s="219"/>
      <c r="C206" s="250" t="s">
        <v>458</v>
      </c>
      <c r="D206" s="221"/>
      <c r="E206" s="222">
        <v>103.4264</v>
      </c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125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8"/>
      <c r="B207" s="219"/>
      <c r="C207" s="250" t="s">
        <v>459</v>
      </c>
      <c r="D207" s="221"/>
      <c r="E207" s="222">
        <v>96.36</v>
      </c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125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ht="33.75" outlineLevel="1" x14ac:dyDescent="0.2">
      <c r="A208" s="230">
        <v>80</v>
      </c>
      <c r="B208" s="231" t="s">
        <v>460</v>
      </c>
      <c r="C208" s="249" t="s">
        <v>461</v>
      </c>
      <c r="D208" s="232" t="s">
        <v>320</v>
      </c>
      <c r="E208" s="233">
        <v>889.23051999999996</v>
      </c>
      <c r="F208" s="234"/>
      <c r="G208" s="235">
        <f>ROUND(E208*F208,2)</f>
        <v>0</v>
      </c>
      <c r="H208" s="234"/>
      <c r="I208" s="235">
        <f>ROUND(E208*H208,2)</f>
        <v>0</v>
      </c>
      <c r="J208" s="234"/>
      <c r="K208" s="235">
        <f>ROUND(E208*J208,2)</f>
        <v>0</v>
      </c>
      <c r="L208" s="235">
        <v>21</v>
      </c>
      <c r="M208" s="235">
        <f>G208*(1+L208/100)</f>
        <v>0</v>
      </c>
      <c r="N208" s="235">
        <v>0</v>
      </c>
      <c r="O208" s="235">
        <f>ROUND(E208*N208,2)</f>
        <v>0</v>
      </c>
      <c r="P208" s="235">
        <v>0</v>
      </c>
      <c r="Q208" s="235">
        <f>ROUND(E208*P208,2)</f>
        <v>0</v>
      </c>
      <c r="R208" s="235" t="s">
        <v>462</v>
      </c>
      <c r="S208" s="235" t="s">
        <v>117</v>
      </c>
      <c r="T208" s="236" t="s">
        <v>117</v>
      </c>
      <c r="U208" s="220">
        <v>0</v>
      </c>
      <c r="V208" s="220">
        <f>ROUND(E208*U208,2)</f>
        <v>0</v>
      </c>
      <c r="W208" s="220"/>
      <c r="X208" s="220" t="s">
        <v>463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464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57" t="s">
        <v>465</v>
      </c>
      <c r="D209" s="255"/>
      <c r="E209" s="255"/>
      <c r="F209" s="255"/>
      <c r="G209" s="255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224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8"/>
      <c r="B210" s="219"/>
      <c r="C210" s="258" t="s">
        <v>466</v>
      </c>
      <c r="D210" s="256"/>
      <c r="E210" s="256"/>
      <c r="F210" s="256"/>
      <c r="G210" s="256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129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58" t="s">
        <v>467</v>
      </c>
      <c r="D211" s="256"/>
      <c r="E211" s="256"/>
      <c r="F211" s="256"/>
      <c r="G211" s="256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129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ht="22.5" outlineLevel="1" x14ac:dyDescent="0.2">
      <c r="A212" s="218"/>
      <c r="B212" s="219"/>
      <c r="C212" s="258" t="s">
        <v>468</v>
      </c>
      <c r="D212" s="256"/>
      <c r="E212" s="256"/>
      <c r="F212" s="256"/>
      <c r="G212" s="256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129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44" t="str">
        <f>C212</f>
        <v>- při vodorovné dopravě po vodě : vyložení na hromady na suchu nebo na přeložení na dopravní prostředek na suchu do 15 m vodorovně a současně do 4 m svisle,</v>
      </c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58" t="s">
        <v>469</v>
      </c>
      <c r="D213" s="256"/>
      <c r="E213" s="256"/>
      <c r="F213" s="256"/>
      <c r="G213" s="256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129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33.75" outlineLevel="1" x14ac:dyDescent="0.2">
      <c r="A214" s="230">
        <v>81</v>
      </c>
      <c r="B214" s="231" t="s">
        <v>470</v>
      </c>
      <c r="C214" s="249" t="s">
        <v>471</v>
      </c>
      <c r="D214" s="232" t="s">
        <v>320</v>
      </c>
      <c r="E214" s="233">
        <v>13338.4578</v>
      </c>
      <c r="F214" s="234"/>
      <c r="G214" s="235">
        <f>ROUND(E214*F214,2)</f>
        <v>0</v>
      </c>
      <c r="H214" s="234"/>
      <c r="I214" s="235">
        <f>ROUND(E214*H214,2)</f>
        <v>0</v>
      </c>
      <c r="J214" s="234"/>
      <c r="K214" s="235">
        <f>ROUND(E214*J214,2)</f>
        <v>0</v>
      </c>
      <c r="L214" s="235">
        <v>21</v>
      </c>
      <c r="M214" s="235">
        <f>G214*(1+L214/100)</f>
        <v>0</v>
      </c>
      <c r="N214" s="235">
        <v>0</v>
      </c>
      <c r="O214" s="235">
        <f>ROUND(E214*N214,2)</f>
        <v>0</v>
      </c>
      <c r="P214" s="235">
        <v>0</v>
      </c>
      <c r="Q214" s="235">
        <f>ROUND(E214*P214,2)</f>
        <v>0</v>
      </c>
      <c r="R214" s="235" t="s">
        <v>462</v>
      </c>
      <c r="S214" s="235" t="s">
        <v>117</v>
      </c>
      <c r="T214" s="236" t="s">
        <v>117</v>
      </c>
      <c r="U214" s="220">
        <v>0</v>
      </c>
      <c r="V214" s="220">
        <f>ROUND(E214*U214,2)</f>
        <v>0</v>
      </c>
      <c r="W214" s="220"/>
      <c r="X214" s="220" t="s">
        <v>463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464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57" t="s">
        <v>465</v>
      </c>
      <c r="D215" s="255"/>
      <c r="E215" s="255"/>
      <c r="F215" s="255"/>
      <c r="G215" s="255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1"/>
      <c r="Z215" s="211"/>
      <c r="AA215" s="211"/>
      <c r="AB215" s="211"/>
      <c r="AC215" s="211"/>
      <c r="AD215" s="211"/>
      <c r="AE215" s="211"/>
      <c r="AF215" s="211"/>
      <c r="AG215" s="211" t="s">
        <v>224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30">
        <v>82</v>
      </c>
      <c r="B216" s="231" t="s">
        <v>472</v>
      </c>
      <c r="C216" s="249" t="s">
        <v>473</v>
      </c>
      <c r="D216" s="232" t="s">
        <v>320</v>
      </c>
      <c r="E216" s="233">
        <v>889.23051999999996</v>
      </c>
      <c r="F216" s="234"/>
      <c r="G216" s="235">
        <f>ROUND(E216*F216,2)</f>
        <v>0</v>
      </c>
      <c r="H216" s="234"/>
      <c r="I216" s="235">
        <f>ROUND(E216*H216,2)</f>
        <v>0</v>
      </c>
      <c r="J216" s="234"/>
      <c r="K216" s="235">
        <f>ROUND(E216*J216,2)</f>
        <v>0</v>
      </c>
      <c r="L216" s="235">
        <v>21</v>
      </c>
      <c r="M216" s="235">
        <f>G216*(1+L216/100)</f>
        <v>0</v>
      </c>
      <c r="N216" s="235">
        <v>0</v>
      </c>
      <c r="O216" s="235">
        <f>ROUND(E216*N216,2)</f>
        <v>0</v>
      </c>
      <c r="P216" s="235">
        <v>0</v>
      </c>
      <c r="Q216" s="235">
        <f>ROUND(E216*P216,2)</f>
        <v>0</v>
      </c>
      <c r="R216" s="235" t="s">
        <v>198</v>
      </c>
      <c r="S216" s="235" t="s">
        <v>117</v>
      </c>
      <c r="T216" s="236" t="s">
        <v>117</v>
      </c>
      <c r="U216" s="220">
        <v>9.9000000000000005E-2</v>
      </c>
      <c r="V216" s="220">
        <f>ROUND(E216*U216,2)</f>
        <v>88.03</v>
      </c>
      <c r="W216" s="220"/>
      <c r="X216" s="220" t="s">
        <v>463</v>
      </c>
      <c r="Y216" s="211"/>
      <c r="Z216" s="211"/>
      <c r="AA216" s="211"/>
      <c r="AB216" s="211"/>
      <c r="AC216" s="211"/>
      <c r="AD216" s="211"/>
      <c r="AE216" s="211"/>
      <c r="AF216" s="211"/>
      <c r="AG216" s="211" t="s">
        <v>464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57" t="s">
        <v>474</v>
      </c>
      <c r="D217" s="255"/>
      <c r="E217" s="255"/>
      <c r="F217" s="255"/>
      <c r="G217" s="255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224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30">
        <v>83</v>
      </c>
      <c r="B218" s="231" t="s">
        <v>475</v>
      </c>
      <c r="C218" s="249" t="s">
        <v>476</v>
      </c>
      <c r="D218" s="232" t="s">
        <v>320</v>
      </c>
      <c r="E218" s="233">
        <v>889.23051999999996</v>
      </c>
      <c r="F218" s="234"/>
      <c r="G218" s="235">
        <f>ROUND(E218*F218,2)</f>
        <v>0</v>
      </c>
      <c r="H218" s="234"/>
      <c r="I218" s="235">
        <f>ROUND(E218*H218,2)</f>
        <v>0</v>
      </c>
      <c r="J218" s="234"/>
      <c r="K218" s="235">
        <f>ROUND(E218*J218,2)</f>
        <v>0</v>
      </c>
      <c r="L218" s="235">
        <v>21</v>
      </c>
      <c r="M218" s="235">
        <f>G218*(1+L218/100)</f>
        <v>0</v>
      </c>
      <c r="N218" s="235">
        <v>0</v>
      </c>
      <c r="O218" s="235">
        <f>ROUND(E218*N218,2)</f>
        <v>0</v>
      </c>
      <c r="P218" s="235">
        <v>0</v>
      </c>
      <c r="Q218" s="235">
        <f>ROUND(E218*P218,2)</f>
        <v>0</v>
      </c>
      <c r="R218" s="235" t="s">
        <v>477</v>
      </c>
      <c r="S218" s="235" t="s">
        <v>117</v>
      </c>
      <c r="T218" s="236" t="s">
        <v>117</v>
      </c>
      <c r="U218" s="220">
        <v>6.0000000000000001E-3</v>
      </c>
      <c r="V218" s="220">
        <f>ROUND(E218*U218,2)</f>
        <v>5.34</v>
      </c>
      <c r="W218" s="220"/>
      <c r="X218" s="220" t="s">
        <v>463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464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8"/>
      <c r="B219" s="219"/>
      <c r="C219" s="257" t="s">
        <v>478</v>
      </c>
      <c r="D219" s="255"/>
      <c r="E219" s="255"/>
      <c r="F219" s="255"/>
      <c r="G219" s="255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224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x14ac:dyDescent="0.2">
      <c r="A220" s="3"/>
      <c r="B220" s="4"/>
      <c r="C220" s="252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E220">
        <v>15</v>
      </c>
      <c r="AF220">
        <v>21</v>
      </c>
      <c r="AG220" t="s">
        <v>99</v>
      </c>
    </row>
    <row r="221" spans="1:60" x14ac:dyDescent="0.2">
      <c r="A221" s="214"/>
      <c r="B221" s="215" t="s">
        <v>29</v>
      </c>
      <c r="C221" s="253"/>
      <c r="D221" s="216"/>
      <c r="E221" s="217"/>
      <c r="F221" s="217"/>
      <c r="G221" s="246">
        <f>G8+G102+G107+G137+G184+G194+G198</f>
        <v>0</v>
      </c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AE221">
        <f>SUMIF(L7:L219,AE220,G7:G219)</f>
        <v>0</v>
      </c>
      <c r="AF221">
        <f>SUMIF(L7:L219,AF220,G7:G219)</f>
        <v>0</v>
      </c>
      <c r="AG221" t="s">
        <v>191</v>
      </c>
    </row>
    <row r="222" spans="1:60" x14ac:dyDescent="0.2">
      <c r="C222" s="254"/>
      <c r="D222" s="10"/>
      <c r="AG222" t="s">
        <v>192</v>
      </c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45">
    <mergeCell ref="C215:G215"/>
    <mergeCell ref="C217:G217"/>
    <mergeCell ref="C219:G219"/>
    <mergeCell ref="C197:G197"/>
    <mergeCell ref="C209:G209"/>
    <mergeCell ref="C210:G210"/>
    <mergeCell ref="C211:G211"/>
    <mergeCell ref="C212:G212"/>
    <mergeCell ref="C213:G213"/>
    <mergeCell ref="C155:G155"/>
    <mergeCell ref="C157:G157"/>
    <mergeCell ref="C186:G186"/>
    <mergeCell ref="C189:G189"/>
    <mergeCell ref="C191:G191"/>
    <mergeCell ref="C196:G196"/>
    <mergeCell ref="C104:G104"/>
    <mergeCell ref="C118:G118"/>
    <mergeCell ref="C122:G122"/>
    <mergeCell ref="C142:G142"/>
    <mergeCell ref="C150:G150"/>
    <mergeCell ref="C153:G153"/>
    <mergeCell ref="C75:G75"/>
    <mergeCell ref="C81:G81"/>
    <mergeCell ref="C82:G82"/>
    <mergeCell ref="C86:G86"/>
    <mergeCell ref="C90:G90"/>
    <mergeCell ref="C92:G92"/>
    <mergeCell ref="C56:G56"/>
    <mergeCell ref="C61:G61"/>
    <mergeCell ref="C64:G64"/>
    <mergeCell ref="C68:G68"/>
    <mergeCell ref="C70:G70"/>
    <mergeCell ref="C73:G73"/>
    <mergeCell ref="C34:G34"/>
    <mergeCell ref="C36:G36"/>
    <mergeCell ref="C40:G40"/>
    <mergeCell ref="C44:G44"/>
    <mergeCell ref="C48:G48"/>
    <mergeCell ref="C53:G53"/>
    <mergeCell ref="A1:G1"/>
    <mergeCell ref="C2:G2"/>
    <mergeCell ref="C3:G3"/>
    <mergeCell ref="C4:G4"/>
    <mergeCell ref="C28:G28"/>
    <mergeCell ref="C32:G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193</v>
      </c>
      <c r="B1" s="196"/>
      <c r="C1" s="196"/>
      <c r="D1" s="196"/>
      <c r="E1" s="196"/>
      <c r="F1" s="196"/>
      <c r="G1" s="196"/>
      <c r="AG1" t="s">
        <v>86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87</v>
      </c>
    </row>
    <row r="3" spans="1:60" ht="24.95" customHeight="1" x14ac:dyDescent="0.2">
      <c r="A3" s="197" t="s">
        <v>8</v>
      </c>
      <c r="B3" s="49" t="s">
        <v>58</v>
      </c>
      <c r="C3" s="200" t="s">
        <v>60</v>
      </c>
      <c r="D3" s="198"/>
      <c r="E3" s="198"/>
      <c r="F3" s="198"/>
      <c r="G3" s="199"/>
      <c r="AC3" s="176" t="s">
        <v>194</v>
      </c>
      <c r="AG3" t="s">
        <v>89</v>
      </c>
    </row>
    <row r="4" spans="1:60" ht="24.95" customHeight="1" x14ac:dyDescent="0.2">
      <c r="A4" s="201" t="s">
        <v>9</v>
      </c>
      <c r="B4" s="202" t="s">
        <v>62</v>
      </c>
      <c r="C4" s="203" t="s">
        <v>63</v>
      </c>
      <c r="D4" s="204"/>
      <c r="E4" s="204"/>
      <c r="F4" s="204"/>
      <c r="G4" s="205"/>
      <c r="AG4" t="s">
        <v>90</v>
      </c>
    </row>
    <row r="5" spans="1:60" x14ac:dyDescent="0.2">
      <c r="D5" s="10"/>
    </row>
    <row r="6" spans="1:60" ht="38.25" x14ac:dyDescent="0.2">
      <c r="A6" s="207" t="s">
        <v>91</v>
      </c>
      <c r="B6" s="209" t="s">
        <v>92</v>
      </c>
      <c r="C6" s="209" t="s">
        <v>93</v>
      </c>
      <c r="D6" s="208" t="s">
        <v>94</v>
      </c>
      <c r="E6" s="207" t="s">
        <v>95</v>
      </c>
      <c r="F6" s="206" t="s">
        <v>96</v>
      </c>
      <c r="G6" s="207" t="s">
        <v>29</v>
      </c>
      <c r="H6" s="210" t="s">
        <v>30</v>
      </c>
      <c r="I6" s="210" t="s">
        <v>97</v>
      </c>
      <c r="J6" s="210" t="s">
        <v>31</v>
      </c>
      <c r="K6" s="210" t="s">
        <v>98</v>
      </c>
      <c r="L6" s="210" t="s">
        <v>99</v>
      </c>
      <c r="M6" s="210" t="s">
        <v>100</v>
      </c>
      <c r="N6" s="210" t="s">
        <v>101</v>
      </c>
      <c r="O6" s="210" t="s">
        <v>102</v>
      </c>
      <c r="P6" s="210" t="s">
        <v>103</v>
      </c>
      <c r="Q6" s="210" t="s">
        <v>104</v>
      </c>
      <c r="R6" s="210" t="s">
        <v>105</v>
      </c>
      <c r="S6" s="210" t="s">
        <v>106</v>
      </c>
      <c r="T6" s="210" t="s">
        <v>107</v>
      </c>
      <c r="U6" s="210" t="s">
        <v>108</v>
      </c>
      <c r="V6" s="210" t="s">
        <v>109</v>
      </c>
      <c r="W6" s="210" t="s">
        <v>110</v>
      </c>
      <c r="X6" s="210" t="s">
        <v>111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24" t="s">
        <v>112</v>
      </c>
      <c r="B8" s="225" t="s">
        <v>58</v>
      </c>
      <c r="C8" s="247" t="s">
        <v>68</v>
      </c>
      <c r="D8" s="226"/>
      <c r="E8" s="227"/>
      <c r="F8" s="228"/>
      <c r="G8" s="228">
        <f>SUMIF(AG9:AG89,"&lt;&gt;NOR",G9:G89)</f>
        <v>0</v>
      </c>
      <c r="H8" s="228"/>
      <c r="I8" s="228">
        <f>SUM(I9:I89)</f>
        <v>0</v>
      </c>
      <c r="J8" s="228"/>
      <c r="K8" s="228">
        <f>SUM(K9:K89)</f>
        <v>0</v>
      </c>
      <c r="L8" s="228"/>
      <c r="M8" s="228">
        <f>SUM(M9:M89)</f>
        <v>0</v>
      </c>
      <c r="N8" s="228"/>
      <c r="O8" s="228">
        <f>SUM(O9:O89)</f>
        <v>69.14</v>
      </c>
      <c r="P8" s="228"/>
      <c r="Q8" s="228">
        <f>SUM(Q9:Q89)</f>
        <v>0</v>
      </c>
      <c r="R8" s="228"/>
      <c r="S8" s="228"/>
      <c r="T8" s="229"/>
      <c r="U8" s="223"/>
      <c r="V8" s="223">
        <f>SUM(V9:V89)</f>
        <v>445.44999999999993</v>
      </c>
      <c r="W8" s="223"/>
      <c r="X8" s="223"/>
      <c r="AG8" t="s">
        <v>113</v>
      </c>
    </row>
    <row r="9" spans="1:60" ht="22.5" outlineLevel="1" x14ac:dyDescent="0.2">
      <c r="A9" s="230">
        <v>1</v>
      </c>
      <c r="B9" s="231" t="s">
        <v>227</v>
      </c>
      <c r="C9" s="249" t="s">
        <v>228</v>
      </c>
      <c r="D9" s="232" t="s">
        <v>229</v>
      </c>
      <c r="E9" s="233">
        <v>120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 t="s">
        <v>230</v>
      </c>
      <c r="S9" s="235" t="s">
        <v>117</v>
      </c>
      <c r="T9" s="236" t="s">
        <v>117</v>
      </c>
      <c r="U9" s="220">
        <v>0.20300000000000001</v>
      </c>
      <c r="V9" s="220">
        <f>ROUND(E9*U9,2)</f>
        <v>24.36</v>
      </c>
      <c r="W9" s="220"/>
      <c r="X9" s="220" t="s">
        <v>199</v>
      </c>
      <c r="Y9" s="211"/>
      <c r="Z9" s="211"/>
      <c r="AA9" s="211"/>
      <c r="AB9" s="211"/>
      <c r="AC9" s="211"/>
      <c r="AD9" s="211"/>
      <c r="AE9" s="211"/>
      <c r="AF9" s="211"/>
      <c r="AG9" s="211" t="s">
        <v>200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8"/>
      <c r="B10" s="219"/>
      <c r="C10" s="257" t="s">
        <v>231</v>
      </c>
      <c r="D10" s="255"/>
      <c r="E10" s="255"/>
      <c r="F10" s="255"/>
      <c r="G10" s="255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224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44" t="str">
        <f>C10</f>
        <v>na vzdálenost od hladiny vody v jímce po výšku roviny proložené osou nejvyššího bodu výtlačného potrubí. Včetně odpadní potrubí v délce do 20 m.</v>
      </c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30">
        <v>2</v>
      </c>
      <c r="B11" s="231" t="s">
        <v>232</v>
      </c>
      <c r="C11" s="249" t="s">
        <v>233</v>
      </c>
      <c r="D11" s="232" t="s">
        <v>234</v>
      </c>
      <c r="E11" s="233">
        <v>5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21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 t="s">
        <v>230</v>
      </c>
      <c r="S11" s="235" t="s">
        <v>117</v>
      </c>
      <c r="T11" s="236" t="s">
        <v>117</v>
      </c>
      <c r="U11" s="220">
        <v>0</v>
      </c>
      <c r="V11" s="220">
        <f>ROUND(E11*U11,2)</f>
        <v>0</v>
      </c>
      <c r="W11" s="220"/>
      <c r="X11" s="220" t="s">
        <v>199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200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8"/>
      <c r="B12" s="219"/>
      <c r="C12" s="257" t="s">
        <v>235</v>
      </c>
      <c r="D12" s="255"/>
      <c r="E12" s="255"/>
      <c r="F12" s="255"/>
      <c r="G12" s="255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224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44" t="str">
        <f>C12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30">
        <v>3</v>
      </c>
      <c r="B13" s="231" t="s">
        <v>242</v>
      </c>
      <c r="C13" s="249" t="s">
        <v>243</v>
      </c>
      <c r="D13" s="232" t="s">
        <v>244</v>
      </c>
      <c r="E13" s="233">
        <v>9.6750000000000007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5" t="s">
        <v>230</v>
      </c>
      <c r="S13" s="235" t="s">
        <v>117</v>
      </c>
      <c r="T13" s="236" t="s">
        <v>117</v>
      </c>
      <c r="U13" s="220">
        <v>1.34E-2</v>
      </c>
      <c r="V13" s="220">
        <f>ROUND(E13*U13,2)</f>
        <v>0.13</v>
      </c>
      <c r="W13" s="220"/>
      <c r="X13" s="220" t="s">
        <v>199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200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8"/>
      <c r="B14" s="219"/>
      <c r="C14" s="257" t="s">
        <v>245</v>
      </c>
      <c r="D14" s="255"/>
      <c r="E14" s="255"/>
      <c r="F14" s="255"/>
      <c r="G14" s="255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224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44" t="str">
        <f>C14</f>
        <v>nebo lesní půdy, s vodorovným přemístěním na hromady v místě upotřebení nebo na dočasné či trvalé skládky se složením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8"/>
      <c r="B15" s="219"/>
      <c r="C15" s="250" t="s">
        <v>479</v>
      </c>
      <c r="D15" s="221"/>
      <c r="E15" s="222">
        <v>9.6750000000000007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125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30">
        <v>4</v>
      </c>
      <c r="B16" s="231" t="s">
        <v>480</v>
      </c>
      <c r="C16" s="249" t="s">
        <v>481</v>
      </c>
      <c r="D16" s="232" t="s">
        <v>244</v>
      </c>
      <c r="E16" s="233">
        <v>56.695500000000003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21</v>
      </c>
      <c r="M16" s="235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5" t="s">
        <v>230</v>
      </c>
      <c r="S16" s="235" t="s">
        <v>117</v>
      </c>
      <c r="T16" s="236" t="s">
        <v>117</v>
      </c>
      <c r="U16" s="220">
        <v>2.2490000000000001</v>
      </c>
      <c r="V16" s="220">
        <f>ROUND(E16*U16,2)</f>
        <v>127.51</v>
      </c>
      <c r="W16" s="220"/>
      <c r="X16" s="220" t="s">
        <v>199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200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8"/>
      <c r="B17" s="219"/>
      <c r="C17" s="257" t="s">
        <v>482</v>
      </c>
      <c r="D17" s="255"/>
      <c r="E17" s="255"/>
      <c r="F17" s="255"/>
      <c r="G17" s="255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224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44" t="str">
        <f>C17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8"/>
      <c r="B18" s="219"/>
      <c r="C18" s="250" t="s">
        <v>483</v>
      </c>
      <c r="D18" s="221"/>
      <c r="E18" s="222">
        <v>56.695500000000003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125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0">
        <v>5</v>
      </c>
      <c r="B19" s="231" t="s">
        <v>484</v>
      </c>
      <c r="C19" s="249" t="s">
        <v>485</v>
      </c>
      <c r="D19" s="232" t="s">
        <v>244</v>
      </c>
      <c r="E19" s="233">
        <v>17.008649999999999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21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 t="s">
        <v>230</v>
      </c>
      <c r="S19" s="235" t="s">
        <v>117</v>
      </c>
      <c r="T19" s="236" t="s">
        <v>117</v>
      </c>
      <c r="U19" s="220">
        <v>0.107</v>
      </c>
      <c r="V19" s="220">
        <f>ROUND(E19*U19,2)</f>
        <v>1.82</v>
      </c>
      <c r="W19" s="220"/>
      <c r="X19" s="220" t="s">
        <v>199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200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8"/>
      <c r="B20" s="219"/>
      <c r="C20" s="257" t="s">
        <v>482</v>
      </c>
      <c r="D20" s="255"/>
      <c r="E20" s="255"/>
      <c r="F20" s="255"/>
      <c r="G20" s="255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224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44" t="str">
        <f>C20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0" t="s">
        <v>486</v>
      </c>
      <c r="D21" s="221"/>
      <c r="E21" s="222">
        <v>17.008649999999999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125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30">
        <v>6</v>
      </c>
      <c r="B22" s="231" t="s">
        <v>487</v>
      </c>
      <c r="C22" s="249" t="s">
        <v>488</v>
      </c>
      <c r="D22" s="232" t="s">
        <v>244</v>
      </c>
      <c r="E22" s="233">
        <v>56.695500000000003</v>
      </c>
      <c r="F22" s="234"/>
      <c r="G22" s="235">
        <f>ROUND(E22*F22,2)</f>
        <v>0</v>
      </c>
      <c r="H22" s="234"/>
      <c r="I22" s="235">
        <f>ROUND(E22*H22,2)</f>
        <v>0</v>
      </c>
      <c r="J22" s="234"/>
      <c r="K22" s="235">
        <f>ROUND(E22*J22,2)</f>
        <v>0</v>
      </c>
      <c r="L22" s="235">
        <v>21</v>
      </c>
      <c r="M22" s="235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5" t="s">
        <v>230</v>
      </c>
      <c r="S22" s="235" t="s">
        <v>117</v>
      </c>
      <c r="T22" s="236" t="s">
        <v>117</v>
      </c>
      <c r="U22" s="220">
        <v>2.9649999999999999</v>
      </c>
      <c r="V22" s="220">
        <f>ROUND(E22*U22,2)</f>
        <v>168.1</v>
      </c>
      <c r="W22" s="220"/>
      <c r="X22" s="220" t="s">
        <v>199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200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2.5" outlineLevel="1" x14ac:dyDescent="0.2">
      <c r="A23" s="218"/>
      <c r="B23" s="219"/>
      <c r="C23" s="257" t="s">
        <v>482</v>
      </c>
      <c r="D23" s="255"/>
      <c r="E23" s="255"/>
      <c r="F23" s="255"/>
      <c r="G23" s="255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224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44" t="str">
        <f>C23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0" t="s">
        <v>483</v>
      </c>
      <c r="D24" s="221"/>
      <c r="E24" s="222">
        <v>56.695500000000003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125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30">
        <v>7</v>
      </c>
      <c r="B25" s="231" t="s">
        <v>489</v>
      </c>
      <c r="C25" s="249" t="s">
        <v>490</v>
      </c>
      <c r="D25" s="232" t="s">
        <v>244</v>
      </c>
      <c r="E25" s="233">
        <v>17.008649999999999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5" t="s">
        <v>230</v>
      </c>
      <c r="S25" s="235" t="s">
        <v>117</v>
      </c>
      <c r="T25" s="236" t="s">
        <v>117</v>
      </c>
      <c r="U25" s="220">
        <v>0.154</v>
      </c>
      <c r="V25" s="220">
        <f>ROUND(E25*U25,2)</f>
        <v>2.62</v>
      </c>
      <c r="W25" s="220"/>
      <c r="X25" s="220" t="s">
        <v>199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200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8"/>
      <c r="B26" s="219"/>
      <c r="C26" s="257" t="s">
        <v>482</v>
      </c>
      <c r="D26" s="255"/>
      <c r="E26" s="255"/>
      <c r="F26" s="255"/>
      <c r="G26" s="255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224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44" t="str">
        <f>C26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8"/>
      <c r="B27" s="219"/>
      <c r="C27" s="250" t="s">
        <v>486</v>
      </c>
      <c r="D27" s="221"/>
      <c r="E27" s="222">
        <v>17.008649999999999</v>
      </c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125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30">
        <v>8</v>
      </c>
      <c r="B28" s="231" t="s">
        <v>491</v>
      </c>
      <c r="C28" s="249" t="s">
        <v>492</v>
      </c>
      <c r="D28" s="232" t="s">
        <v>244</v>
      </c>
      <c r="E28" s="233">
        <v>3.52</v>
      </c>
      <c r="F28" s="234"/>
      <c r="G28" s="235">
        <f>ROUND(E28*F28,2)</f>
        <v>0</v>
      </c>
      <c r="H28" s="234"/>
      <c r="I28" s="235">
        <f>ROUND(E28*H28,2)</f>
        <v>0</v>
      </c>
      <c r="J28" s="234"/>
      <c r="K28" s="235">
        <f>ROUND(E28*J28,2)</f>
        <v>0</v>
      </c>
      <c r="L28" s="235">
        <v>21</v>
      </c>
      <c r="M28" s="235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5" t="s">
        <v>230</v>
      </c>
      <c r="S28" s="235" t="s">
        <v>117</v>
      </c>
      <c r="T28" s="236" t="s">
        <v>117</v>
      </c>
      <c r="U28" s="220">
        <v>0.36499999999999999</v>
      </c>
      <c r="V28" s="220">
        <f>ROUND(E28*U28,2)</f>
        <v>1.28</v>
      </c>
      <c r="W28" s="220"/>
      <c r="X28" s="220" t="s">
        <v>199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200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33.75" outlineLevel="1" x14ac:dyDescent="0.2">
      <c r="A29" s="218"/>
      <c r="B29" s="219"/>
      <c r="C29" s="257" t="s">
        <v>255</v>
      </c>
      <c r="D29" s="255"/>
      <c r="E29" s="255"/>
      <c r="F29" s="255"/>
      <c r="G29" s="255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224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44" t="str">
        <f>C29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0" t="s">
        <v>493</v>
      </c>
      <c r="D30" s="221"/>
      <c r="E30" s="222">
        <v>3.52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1"/>
      <c r="Z30" s="211"/>
      <c r="AA30" s="211"/>
      <c r="AB30" s="211"/>
      <c r="AC30" s="211"/>
      <c r="AD30" s="211"/>
      <c r="AE30" s="211"/>
      <c r="AF30" s="211"/>
      <c r="AG30" s="211" t="s">
        <v>125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30">
        <v>9</v>
      </c>
      <c r="B31" s="231" t="s">
        <v>259</v>
      </c>
      <c r="C31" s="249" t="s">
        <v>260</v>
      </c>
      <c r="D31" s="232" t="s">
        <v>244</v>
      </c>
      <c r="E31" s="233">
        <v>1.056</v>
      </c>
      <c r="F31" s="234"/>
      <c r="G31" s="235">
        <f>ROUND(E31*F31,2)</f>
        <v>0</v>
      </c>
      <c r="H31" s="234"/>
      <c r="I31" s="235">
        <f>ROUND(E31*H31,2)</f>
        <v>0</v>
      </c>
      <c r="J31" s="234"/>
      <c r="K31" s="235">
        <f>ROUND(E31*J31,2)</f>
        <v>0</v>
      </c>
      <c r="L31" s="235">
        <v>21</v>
      </c>
      <c r="M31" s="235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5" t="s">
        <v>230</v>
      </c>
      <c r="S31" s="235" t="s">
        <v>117</v>
      </c>
      <c r="T31" s="236" t="s">
        <v>117</v>
      </c>
      <c r="U31" s="220">
        <v>8.4000000000000005E-2</v>
      </c>
      <c r="V31" s="220">
        <f>ROUND(E31*U31,2)</f>
        <v>0.09</v>
      </c>
      <c r="W31" s="220"/>
      <c r="X31" s="220" t="s">
        <v>199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261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33.75" outlineLevel="1" x14ac:dyDescent="0.2">
      <c r="A32" s="218"/>
      <c r="B32" s="219"/>
      <c r="C32" s="257" t="s">
        <v>255</v>
      </c>
      <c r="D32" s="255"/>
      <c r="E32" s="255"/>
      <c r="F32" s="255"/>
      <c r="G32" s="255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224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44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0" t="s">
        <v>494</v>
      </c>
      <c r="D33" s="221"/>
      <c r="E33" s="222">
        <v>1.056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125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30">
        <v>10</v>
      </c>
      <c r="B34" s="231" t="s">
        <v>495</v>
      </c>
      <c r="C34" s="249" t="s">
        <v>496</v>
      </c>
      <c r="D34" s="232" t="s">
        <v>244</v>
      </c>
      <c r="E34" s="233">
        <v>3.52</v>
      </c>
      <c r="F34" s="234"/>
      <c r="G34" s="235">
        <f>ROUND(E34*F34,2)</f>
        <v>0</v>
      </c>
      <c r="H34" s="234"/>
      <c r="I34" s="235">
        <f>ROUND(E34*H34,2)</f>
        <v>0</v>
      </c>
      <c r="J34" s="234"/>
      <c r="K34" s="235">
        <f>ROUND(E34*J34,2)</f>
        <v>0</v>
      </c>
      <c r="L34" s="235">
        <v>21</v>
      </c>
      <c r="M34" s="235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5" t="s">
        <v>230</v>
      </c>
      <c r="S34" s="235" t="s">
        <v>117</v>
      </c>
      <c r="T34" s="236" t="s">
        <v>117</v>
      </c>
      <c r="U34" s="220">
        <v>0.48499999999999999</v>
      </c>
      <c r="V34" s="220">
        <f>ROUND(E34*U34,2)</f>
        <v>1.71</v>
      </c>
      <c r="W34" s="220"/>
      <c r="X34" s="220" t="s">
        <v>199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200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33.75" outlineLevel="1" x14ac:dyDescent="0.2">
      <c r="A35" s="218"/>
      <c r="B35" s="219"/>
      <c r="C35" s="257" t="s">
        <v>255</v>
      </c>
      <c r="D35" s="255"/>
      <c r="E35" s="255"/>
      <c r="F35" s="255"/>
      <c r="G35" s="255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224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44" t="str">
        <f>C35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0" t="s">
        <v>493</v>
      </c>
      <c r="D36" s="221"/>
      <c r="E36" s="222">
        <v>3.52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1"/>
      <c r="Z36" s="211"/>
      <c r="AA36" s="211"/>
      <c r="AB36" s="211"/>
      <c r="AC36" s="211"/>
      <c r="AD36" s="211"/>
      <c r="AE36" s="211"/>
      <c r="AF36" s="211"/>
      <c r="AG36" s="211" t="s">
        <v>125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30">
        <v>11</v>
      </c>
      <c r="B37" s="231" t="s">
        <v>265</v>
      </c>
      <c r="C37" s="249" t="s">
        <v>266</v>
      </c>
      <c r="D37" s="232" t="s">
        <v>244</v>
      </c>
      <c r="E37" s="233">
        <v>1.056</v>
      </c>
      <c r="F37" s="234"/>
      <c r="G37" s="235">
        <f>ROUND(E37*F37,2)</f>
        <v>0</v>
      </c>
      <c r="H37" s="234"/>
      <c r="I37" s="235">
        <f>ROUND(E37*H37,2)</f>
        <v>0</v>
      </c>
      <c r="J37" s="234"/>
      <c r="K37" s="235">
        <f>ROUND(E37*J37,2)</f>
        <v>0</v>
      </c>
      <c r="L37" s="235">
        <v>21</v>
      </c>
      <c r="M37" s="235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5" t="s">
        <v>230</v>
      </c>
      <c r="S37" s="235" t="s">
        <v>117</v>
      </c>
      <c r="T37" s="236" t="s">
        <v>117</v>
      </c>
      <c r="U37" s="220">
        <v>0.14829999999999999</v>
      </c>
      <c r="V37" s="220">
        <f>ROUND(E37*U37,2)</f>
        <v>0.16</v>
      </c>
      <c r="W37" s="220"/>
      <c r="X37" s="220" t="s">
        <v>199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200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33.75" outlineLevel="1" x14ac:dyDescent="0.2">
      <c r="A38" s="218"/>
      <c r="B38" s="219"/>
      <c r="C38" s="257" t="s">
        <v>255</v>
      </c>
      <c r="D38" s="255"/>
      <c r="E38" s="255"/>
      <c r="F38" s="255"/>
      <c r="G38" s="255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1"/>
      <c r="Z38" s="211"/>
      <c r="AA38" s="211"/>
      <c r="AB38" s="211"/>
      <c r="AC38" s="211"/>
      <c r="AD38" s="211"/>
      <c r="AE38" s="211"/>
      <c r="AF38" s="211"/>
      <c r="AG38" s="211" t="s">
        <v>224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44" t="str">
        <f>C38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50" t="s">
        <v>494</v>
      </c>
      <c r="D39" s="221"/>
      <c r="E39" s="222">
        <v>1.056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125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30">
        <v>12</v>
      </c>
      <c r="B40" s="231" t="s">
        <v>497</v>
      </c>
      <c r="C40" s="249" t="s">
        <v>498</v>
      </c>
      <c r="D40" s="232" t="s">
        <v>197</v>
      </c>
      <c r="E40" s="233">
        <v>77.938000000000002</v>
      </c>
      <c r="F40" s="234"/>
      <c r="G40" s="235">
        <f>ROUND(E40*F40,2)</f>
        <v>0</v>
      </c>
      <c r="H40" s="234"/>
      <c r="I40" s="235">
        <f>ROUND(E40*H40,2)</f>
        <v>0</v>
      </c>
      <c r="J40" s="234"/>
      <c r="K40" s="235">
        <f>ROUND(E40*J40,2)</f>
        <v>0</v>
      </c>
      <c r="L40" s="235">
        <v>21</v>
      </c>
      <c r="M40" s="235">
        <f>G40*(1+L40/100)</f>
        <v>0</v>
      </c>
      <c r="N40" s="235">
        <v>8.5999999999999998E-4</v>
      </c>
      <c r="O40" s="235">
        <f>ROUND(E40*N40,2)</f>
        <v>7.0000000000000007E-2</v>
      </c>
      <c r="P40" s="235">
        <v>0</v>
      </c>
      <c r="Q40" s="235">
        <f>ROUND(E40*P40,2)</f>
        <v>0</v>
      </c>
      <c r="R40" s="235" t="s">
        <v>230</v>
      </c>
      <c r="S40" s="235" t="s">
        <v>117</v>
      </c>
      <c r="T40" s="236" t="s">
        <v>117</v>
      </c>
      <c r="U40" s="220">
        <v>0.47899999999999998</v>
      </c>
      <c r="V40" s="220">
        <f>ROUND(E40*U40,2)</f>
        <v>37.33</v>
      </c>
      <c r="W40" s="220"/>
      <c r="X40" s="220" t="s">
        <v>199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261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7" t="s">
        <v>269</v>
      </c>
      <c r="D41" s="255"/>
      <c r="E41" s="255"/>
      <c r="F41" s="255"/>
      <c r="G41" s="255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1"/>
      <c r="Z41" s="211"/>
      <c r="AA41" s="211"/>
      <c r="AB41" s="211"/>
      <c r="AC41" s="211"/>
      <c r="AD41" s="211"/>
      <c r="AE41" s="211"/>
      <c r="AF41" s="211"/>
      <c r="AG41" s="211" t="s">
        <v>224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0" t="s">
        <v>499</v>
      </c>
      <c r="D42" s="221"/>
      <c r="E42" s="222">
        <v>77.938000000000002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125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30">
        <v>13</v>
      </c>
      <c r="B43" s="231" t="s">
        <v>267</v>
      </c>
      <c r="C43" s="249" t="s">
        <v>268</v>
      </c>
      <c r="D43" s="232" t="s">
        <v>197</v>
      </c>
      <c r="E43" s="233">
        <v>12.8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1.99E-3</v>
      </c>
      <c r="O43" s="235">
        <f>ROUND(E43*N43,2)</f>
        <v>0.03</v>
      </c>
      <c r="P43" s="235">
        <v>0</v>
      </c>
      <c r="Q43" s="235">
        <f>ROUND(E43*P43,2)</f>
        <v>0</v>
      </c>
      <c r="R43" s="235" t="s">
        <v>230</v>
      </c>
      <c r="S43" s="235" t="s">
        <v>117</v>
      </c>
      <c r="T43" s="236" t="s">
        <v>117</v>
      </c>
      <c r="U43" s="220">
        <v>0.40200000000000002</v>
      </c>
      <c r="V43" s="220">
        <f>ROUND(E43*U43,2)</f>
        <v>5.15</v>
      </c>
      <c r="W43" s="220"/>
      <c r="X43" s="220" t="s">
        <v>199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261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7" t="s">
        <v>269</v>
      </c>
      <c r="D44" s="255"/>
      <c r="E44" s="255"/>
      <c r="F44" s="255"/>
      <c r="G44" s="255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1"/>
      <c r="Z44" s="211"/>
      <c r="AA44" s="211"/>
      <c r="AB44" s="211"/>
      <c r="AC44" s="211"/>
      <c r="AD44" s="211"/>
      <c r="AE44" s="211"/>
      <c r="AF44" s="211"/>
      <c r="AG44" s="211" t="s">
        <v>224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50" t="s">
        <v>500</v>
      </c>
      <c r="D45" s="221"/>
      <c r="E45" s="222">
        <v>12.8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125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30">
        <v>14</v>
      </c>
      <c r="B46" s="231" t="s">
        <v>501</v>
      </c>
      <c r="C46" s="249" t="s">
        <v>502</v>
      </c>
      <c r="D46" s="232" t="s">
        <v>197</v>
      </c>
      <c r="E46" s="233">
        <v>77.938000000000002</v>
      </c>
      <c r="F46" s="234"/>
      <c r="G46" s="235">
        <f>ROUND(E46*F46,2)</f>
        <v>0</v>
      </c>
      <c r="H46" s="234"/>
      <c r="I46" s="235">
        <f>ROUND(E46*H46,2)</f>
        <v>0</v>
      </c>
      <c r="J46" s="234"/>
      <c r="K46" s="235">
        <f>ROUND(E46*J46,2)</f>
        <v>0</v>
      </c>
      <c r="L46" s="235">
        <v>21</v>
      </c>
      <c r="M46" s="235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5" t="s">
        <v>230</v>
      </c>
      <c r="S46" s="235" t="s">
        <v>117</v>
      </c>
      <c r="T46" s="236" t="s">
        <v>117</v>
      </c>
      <c r="U46" s="220">
        <v>0.32700000000000001</v>
      </c>
      <c r="V46" s="220">
        <f>ROUND(E46*U46,2)</f>
        <v>25.49</v>
      </c>
      <c r="W46" s="220"/>
      <c r="X46" s="220" t="s">
        <v>199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200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7" t="s">
        <v>274</v>
      </c>
      <c r="D47" s="255"/>
      <c r="E47" s="255"/>
      <c r="F47" s="255"/>
      <c r="G47" s="255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11"/>
      <c r="Z47" s="211"/>
      <c r="AA47" s="211"/>
      <c r="AB47" s="211"/>
      <c r="AC47" s="211"/>
      <c r="AD47" s="211"/>
      <c r="AE47" s="211"/>
      <c r="AF47" s="211"/>
      <c r="AG47" s="211" t="s">
        <v>224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30">
        <v>15</v>
      </c>
      <c r="B48" s="231" t="s">
        <v>272</v>
      </c>
      <c r="C48" s="249" t="s">
        <v>273</v>
      </c>
      <c r="D48" s="232" t="s">
        <v>197</v>
      </c>
      <c r="E48" s="233">
        <v>12.8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21</v>
      </c>
      <c r="M48" s="235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5" t="s">
        <v>230</v>
      </c>
      <c r="S48" s="235" t="s">
        <v>117</v>
      </c>
      <c r="T48" s="236" t="s">
        <v>117</v>
      </c>
      <c r="U48" s="220">
        <v>0.17799999999999999</v>
      </c>
      <c r="V48" s="220">
        <f>ROUND(E48*U48,2)</f>
        <v>2.2799999999999998</v>
      </c>
      <c r="W48" s="220"/>
      <c r="X48" s="220" t="s">
        <v>199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200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7" t="s">
        <v>274</v>
      </c>
      <c r="D49" s="255"/>
      <c r="E49" s="255"/>
      <c r="F49" s="255"/>
      <c r="G49" s="255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224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30">
        <v>16</v>
      </c>
      <c r="B50" s="231" t="s">
        <v>275</v>
      </c>
      <c r="C50" s="249" t="s">
        <v>276</v>
      </c>
      <c r="D50" s="232" t="s">
        <v>244</v>
      </c>
      <c r="E50" s="233">
        <v>7.04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0</v>
      </c>
      <c r="O50" s="235">
        <f>ROUND(E50*N50,2)</f>
        <v>0</v>
      </c>
      <c r="P50" s="235">
        <v>0</v>
      </c>
      <c r="Q50" s="235">
        <f>ROUND(E50*P50,2)</f>
        <v>0</v>
      </c>
      <c r="R50" s="235" t="s">
        <v>230</v>
      </c>
      <c r="S50" s="235" t="s">
        <v>117</v>
      </c>
      <c r="T50" s="236" t="s">
        <v>117</v>
      </c>
      <c r="U50" s="220">
        <v>0.34499999999999997</v>
      </c>
      <c r="V50" s="220">
        <f>ROUND(E50*U50,2)</f>
        <v>2.4300000000000002</v>
      </c>
      <c r="W50" s="220"/>
      <c r="X50" s="220" t="s">
        <v>199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200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7" t="s">
        <v>277</v>
      </c>
      <c r="D51" s="255"/>
      <c r="E51" s="255"/>
      <c r="F51" s="255"/>
      <c r="G51" s="255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224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44" t="str">
        <f>C51</f>
        <v>bez naložení do dopravní nádoby, ale s vyprázdněním dopravní nádoby na hromadu nebo na dopravní prostředek,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0" t="s">
        <v>503</v>
      </c>
      <c r="D52" s="221"/>
      <c r="E52" s="222">
        <v>7.04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125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30">
        <v>17</v>
      </c>
      <c r="B53" s="231" t="s">
        <v>504</v>
      </c>
      <c r="C53" s="249" t="s">
        <v>505</v>
      </c>
      <c r="D53" s="232" t="s">
        <v>244</v>
      </c>
      <c r="E53" s="233">
        <v>18.14256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21</v>
      </c>
      <c r="M53" s="235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5" t="s">
        <v>230</v>
      </c>
      <c r="S53" s="235" t="s">
        <v>117</v>
      </c>
      <c r="T53" s="236" t="s">
        <v>117</v>
      </c>
      <c r="U53" s="220">
        <v>0.51900000000000002</v>
      </c>
      <c r="V53" s="220">
        <f>ROUND(E53*U53,2)</f>
        <v>9.42</v>
      </c>
      <c r="W53" s="220"/>
      <c r="X53" s="220" t="s">
        <v>199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261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7" t="s">
        <v>277</v>
      </c>
      <c r="D54" s="255"/>
      <c r="E54" s="255"/>
      <c r="F54" s="255"/>
      <c r="G54" s="255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224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44" t="str">
        <f>C54</f>
        <v>bez naložení do dopravní nádoby, ale s vyprázdněním dopravní nádoby na hromadu nebo na dopravní prostředek,</v>
      </c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0" t="s">
        <v>506</v>
      </c>
      <c r="D55" s="221"/>
      <c r="E55" s="222">
        <v>18.14256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1"/>
      <c r="Z55" s="211"/>
      <c r="AA55" s="211"/>
      <c r="AB55" s="211"/>
      <c r="AC55" s="211"/>
      <c r="AD55" s="211"/>
      <c r="AE55" s="211"/>
      <c r="AF55" s="211"/>
      <c r="AG55" s="211" t="s">
        <v>125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30">
        <v>18</v>
      </c>
      <c r="B56" s="231" t="s">
        <v>279</v>
      </c>
      <c r="C56" s="249" t="s">
        <v>280</v>
      </c>
      <c r="D56" s="232" t="s">
        <v>244</v>
      </c>
      <c r="E56" s="233">
        <v>80.847999999999999</v>
      </c>
      <c r="F56" s="234"/>
      <c r="G56" s="235">
        <f>ROUND(E56*F56,2)</f>
        <v>0</v>
      </c>
      <c r="H56" s="234"/>
      <c r="I56" s="235">
        <f>ROUND(E56*H56,2)</f>
        <v>0</v>
      </c>
      <c r="J56" s="234"/>
      <c r="K56" s="235">
        <f>ROUND(E56*J56,2)</f>
        <v>0</v>
      </c>
      <c r="L56" s="235">
        <v>21</v>
      </c>
      <c r="M56" s="235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5" t="s">
        <v>230</v>
      </c>
      <c r="S56" s="235" t="s">
        <v>117</v>
      </c>
      <c r="T56" s="236" t="s">
        <v>117</v>
      </c>
      <c r="U56" s="220">
        <v>1.0999999999999999E-2</v>
      </c>
      <c r="V56" s="220">
        <f>ROUND(E56*U56,2)</f>
        <v>0.89</v>
      </c>
      <c r="W56" s="220"/>
      <c r="X56" s="220" t="s">
        <v>199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261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7" t="s">
        <v>281</v>
      </c>
      <c r="D57" s="255"/>
      <c r="E57" s="255"/>
      <c r="F57" s="255"/>
      <c r="G57" s="255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224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33.75" outlineLevel="1" x14ac:dyDescent="0.2">
      <c r="A58" s="230">
        <v>19</v>
      </c>
      <c r="B58" s="231" t="s">
        <v>282</v>
      </c>
      <c r="C58" s="249" t="s">
        <v>283</v>
      </c>
      <c r="D58" s="232" t="s">
        <v>244</v>
      </c>
      <c r="E58" s="233">
        <v>808.48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5" t="s">
        <v>230</v>
      </c>
      <c r="S58" s="235" t="s">
        <v>117</v>
      </c>
      <c r="T58" s="236" t="s">
        <v>117</v>
      </c>
      <c r="U58" s="220">
        <v>0</v>
      </c>
      <c r="V58" s="220">
        <f>ROUND(E58*U58,2)</f>
        <v>0</v>
      </c>
      <c r="W58" s="220"/>
      <c r="X58" s="220" t="s">
        <v>199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200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7" t="s">
        <v>281</v>
      </c>
      <c r="D59" s="255"/>
      <c r="E59" s="255"/>
      <c r="F59" s="255"/>
      <c r="G59" s="255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224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0" t="s">
        <v>507</v>
      </c>
      <c r="D60" s="221"/>
      <c r="E60" s="222">
        <v>808.48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125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30">
        <v>20</v>
      </c>
      <c r="B61" s="231" t="s">
        <v>285</v>
      </c>
      <c r="C61" s="249" t="s">
        <v>286</v>
      </c>
      <c r="D61" s="232" t="s">
        <v>244</v>
      </c>
      <c r="E61" s="233">
        <v>80.847999999999999</v>
      </c>
      <c r="F61" s="234"/>
      <c r="G61" s="235">
        <f>ROUND(E61*F61,2)</f>
        <v>0</v>
      </c>
      <c r="H61" s="234"/>
      <c r="I61" s="235">
        <f>ROUND(E61*H61,2)</f>
        <v>0</v>
      </c>
      <c r="J61" s="234"/>
      <c r="K61" s="235">
        <f>ROUND(E61*J61,2)</f>
        <v>0</v>
      </c>
      <c r="L61" s="235">
        <v>21</v>
      </c>
      <c r="M61" s="235">
        <f>G61*(1+L61/100)</f>
        <v>0</v>
      </c>
      <c r="N61" s="235">
        <v>0</v>
      </c>
      <c r="O61" s="235">
        <f>ROUND(E61*N61,2)</f>
        <v>0</v>
      </c>
      <c r="P61" s="235">
        <v>0</v>
      </c>
      <c r="Q61" s="235">
        <f>ROUND(E61*P61,2)</f>
        <v>0</v>
      </c>
      <c r="R61" s="235" t="s">
        <v>230</v>
      </c>
      <c r="S61" s="235" t="s">
        <v>117</v>
      </c>
      <c r="T61" s="236" t="s">
        <v>117</v>
      </c>
      <c r="U61" s="220">
        <v>8.9999999999999993E-3</v>
      </c>
      <c r="V61" s="220">
        <f>ROUND(E61*U61,2)</f>
        <v>0.73</v>
      </c>
      <c r="W61" s="220"/>
      <c r="X61" s="220" t="s">
        <v>199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261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0" t="s">
        <v>508</v>
      </c>
      <c r="D62" s="221"/>
      <c r="E62" s="222">
        <v>2.2000000000000002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125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0" t="s">
        <v>509</v>
      </c>
      <c r="D63" s="221"/>
      <c r="E63" s="222">
        <v>6.0263999999999998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125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0" t="s">
        <v>510</v>
      </c>
      <c r="D64" s="221"/>
      <c r="E64" s="222">
        <v>28.584720000000001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125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0" t="s">
        <v>511</v>
      </c>
      <c r="D65" s="221"/>
      <c r="E65" s="222">
        <v>4.4538900000000003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125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0" t="s">
        <v>512</v>
      </c>
      <c r="D66" s="221"/>
      <c r="E66" s="222">
        <v>39.582999999999998</v>
      </c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125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30">
        <v>21</v>
      </c>
      <c r="B67" s="231" t="s">
        <v>289</v>
      </c>
      <c r="C67" s="249" t="s">
        <v>290</v>
      </c>
      <c r="D67" s="232" t="s">
        <v>244</v>
      </c>
      <c r="E67" s="233">
        <v>79.165989999999994</v>
      </c>
      <c r="F67" s="234"/>
      <c r="G67" s="235">
        <f>ROUND(E67*F67,2)</f>
        <v>0</v>
      </c>
      <c r="H67" s="234"/>
      <c r="I67" s="235">
        <f>ROUND(E67*H67,2)</f>
        <v>0</v>
      </c>
      <c r="J67" s="234"/>
      <c r="K67" s="235">
        <f>ROUND(E67*J67,2)</f>
        <v>0</v>
      </c>
      <c r="L67" s="235">
        <v>21</v>
      </c>
      <c r="M67" s="235">
        <f>G67*(1+L67/100)</f>
        <v>0</v>
      </c>
      <c r="N67" s="235">
        <v>0</v>
      </c>
      <c r="O67" s="235">
        <f>ROUND(E67*N67,2)</f>
        <v>0</v>
      </c>
      <c r="P67" s="235">
        <v>0</v>
      </c>
      <c r="Q67" s="235">
        <f>ROUND(E67*P67,2)</f>
        <v>0</v>
      </c>
      <c r="R67" s="235" t="s">
        <v>230</v>
      </c>
      <c r="S67" s="235" t="s">
        <v>117</v>
      </c>
      <c r="T67" s="236" t="s">
        <v>117</v>
      </c>
      <c r="U67" s="220">
        <v>0.20200000000000001</v>
      </c>
      <c r="V67" s="220">
        <f>ROUND(E67*U67,2)</f>
        <v>15.99</v>
      </c>
      <c r="W67" s="220"/>
      <c r="X67" s="220" t="s">
        <v>199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261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7" t="s">
        <v>291</v>
      </c>
      <c r="D68" s="255"/>
      <c r="E68" s="255"/>
      <c r="F68" s="255"/>
      <c r="G68" s="255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224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0" t="s">
        <v>513</v>
      </c>
      <c r="D69" s="221"/>
      <c r="E69" s="222">
        <v>113.39100000000001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125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0" t="s">
        <v>514</v>
      </c>
      <c r="D70" s="221"/>
      <c r="E70" s="222">
        <v>7.04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125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0" t="s">
        <v>515</v>
      </c>
      <c r="D71" s="221"/>
      <c r="E71" s="222">
        <v>-2.2000000000000002</v>
      </c>
      <c r="F71" s="220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11"/>
      <c r="Z71" s="211"/>
      <c r="AA71" s="211"/>
      <c r="AB71" s="211"/>
      <c r="AC71" s="211"/>
      <c r="AD71" s="211"/>
      <c r="AE71" s="211"/>
      <c r="AF71" s="211"/>
      <c r="AG71" s="211" t="s">
        <v>125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8"/>
      <c r="B72" s="219"/>
      <c r="C72" s="250" t="s">
        <v>516</v>
      </c>
      <c r="D72" s="221"/>
      <c r="E72" s="222">
        <v>-6.0263999999999998</v>
      </c>
      <c r="F72" s="220"/>
      <c r="G72" s="220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125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0" t="s">
        <v>517</v>
      </c>
      <c r="D73" s="221"/>
      <c r="E73" s="222">
        <v>-28.584720000000001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125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0" t="s">
        <v>518</v>
      </c>
      <c r="D74" s="221"/>
      <c r="E74" s="222">
        <v>-4.4538900000000003</v>
      </c>
      <c r="F74" s="220"/>
      <c r="G74" s="220"/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11"/>
      <c r="Z74" s="211"/>
      <c r="AA74" s="211"/>
      <c r="AB74" s="211"/>
      <c r="AC74" s="211"/>
      <c r="AD74" s="211"/>
      <c r="AE74" s="211"/>
      <c r="AF74" s="211"/>
      <c r="AG74" s="211" t="s">
        <v>125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30">
        <v>22</v>
      </c>
      <c r="B75" s="231" t="s">
        <v>295</v>
      </c>
      <c r="C75" s="249" t="s">
        <v>296</v>
      </c>
      <c r="D75" s="232" t="s">
        <v>244</v>
      </c>
      <c r="E75" s="233">
        <v>1.76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21</v>
      </c>
      <c r="M75" s="235">
        <f>G75*(1+L75/100)</f>
        <v>0</v>
      </c>
      <c r="N75" s="235">
        <v>0</v>
      </c>
      <c r="O75" s="235">
        <f>ROUND(E75*N75,2)</f>
        <v>0</v>
      </c>
      <c r="P75" s="235">
        <v>0</v>
      </c>
      <c r="Q75" s="235">
        <f>ROUND(E75*P75,2)</f>
        <v>0</v>
      </c>
      <c r="R75" s="235" t="s">
        <v>230</v>
      </c>
      <c r="S75" s="235" t="s">
        <v>117</v>
      </c>
      <c r="T75" s="236" t="s">
        <v>117</v>
      </c>
      <c r="U75" s="220">
        <v>1.587</v>
      </c>
      <c r="V75" s="220">
        <f>ROUND(E75*U75,2)</f>
        <v>2.79</v>
      </c>
      <c r="W75" s="220"/>
      <c r="X75" s="220" t="s">
        <v>199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200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8"/>
      <c r="B76" s="219"/>
      <c r="C76" s="257" t="s">
        <v>297</v>
      </c>
      <c r="D76" s="255"/>
      <c r="E76" s="255"/>
      <c r="F76" s="255"/>
      <c r="G76" s="255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224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44" t="str">
        <f>C76</f>
        <v>sypaninou z vhodných hornin tř. 1 - 4 nebo materiálem připraveným podél výkopu ve vzdálenosti do 3 m od jeho kraje, pro jakoukoliv hloubku výkopu a jakoukoliv míru zhutnění,</v>
      </c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8"/>
      <c r="B77" s="219"/>
      <c r="C77" s="250" t="s">
        <v>519</v>
      </c>
      <c r="D77" s="221"/>
      <c r="E77" s="222">
        <v>1.76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125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30">
        <v>23</v>
      </c>
      <c r="B78" s="231" t="s">
        <v>300</v>
      </c>
      <c r="C78" s="249" t="s">
        <v>301</v>
      </c>
      <c r="D78" s="232" t="s">
        <v>197</v>
      </c>
      <c r="E78" s="233">
        <v>38.700000000000003</v>
      </c>
      <c r="F78" s="234"/>
      <c r="G78" s="235">
        <f>ROUND(E78*F78,2)</f>
        <v>0</v>
      </c>
      <c r="H78" s="234"/>
      <c r="I78" s="235">
        <f>ROUND(E78*H78,2)</f>
        <v>0</v>
      </c>
      <c r="J78" s="234"/>
      <c r="K78" s="235">
        <f>ROUND(E78*J78,2)</f>
        <v>0</v>
      </c>
      <c r="L78" s="235">
        <v>21</v>
      </c>
      <c r="M78" s="235">
        <f>G78*(1+L78/100)</f>
        <v>0</v>
      </c>
      <c r="N78" s="235">
        <v>0</v>
      </c>
      <c r="O78" s="235">
        <f>ROUND(E78*N78,2)</f>
        <v>0</v>
      </c>
      <c r="P78" s="235">
        <v>0</v>
      </c>
      <c r="Q78" s="235">
        <f>ROUND(E78*P78,2)</f>
        <v>0</v>
      </c>
      <c r="R78" s="235" t="s">
        <v>302</v>
      </c>
      <c r="S78" s="235" t="s">
        <v>117</v>
      </c>
      <c r="T78" s="236" t="s">
        <v>117</v>
      </c>
      <c r="U78" s="220">
        <v>0.06</v>
      </c>
      <c r="V78" s="220">
        <f>ROUND(E78*U78,2)</f>
        <v>2.3199999999999998</v>
      </c>
      <c r="W78" s="220"/>
      <c r="X78" s="220" t="s">
        <v>199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200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7" t="s">
        <v>303</v>
      </c>
      <c r="D79" s="255"/>
      <c r="E79" s="255"/>
      <c r="F79" s="255"/>
      <c r="G79" s="255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224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30">
        <v>24</v>
      </c>
      <c r="B80" s="231" t="s">
        <v>520</v>
      </c>
      <c r="C80" s="249" t="s">
        <v>521</v>
      </c>
      <c r="D80" s="232" t="s">
        <v>197</v>
      </c>
      <c r="E80" s="233">
        <v>38.700000000000003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21</v>
      </c>
      <c r="M80" s="235">
        <f>G80*(1+L80/100)</f>
        <v>0</v>
      </c>
      <c r="N80" s="235">
        <v>0</v>
      </c>
      <c r="O80" s="235">
        <f>ROUND(E80*N80,2)</f>
        <v>0</v>
      </c>
      <c r="P80" s="235">
        <v>0</v>
      </c>
      <c r="Q80" s="235">
        <f>ROUND(E80*P80,2)</f>
        <v>0</v>
      </c>
      <c r="R80" s="235" t="s">
        <v>230</v>
      </c>
      <c r="S80" s="235" t="s">
        <v>117</v>
      </c>
      <c r="T80" s="236" t="s">
        <v>117</v>
      </c>
      <c r="U80" s="220">
        <v>0.33200000000000002</v>
      </c>
      <c r="V80" s="220">
        <f>ROUND(E80*U80,2)</f>
        <v>12.85</v>
      </c>
      <c r="W80" s="220"/>
      <c r="X80" s="220" t="s">
        <v>199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200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2.5" outlineLevel="1" x14ac:dyDescent="0.2">
      <c r="A81" s="218"/>
      <c r="B81" s="219"/>
      <c r="C81" s="257" t="s">
        <v>306</v>
      </c>
      <c r="D81" s="255"/>
      <c r="E81" s="255"/>
      <c r="F81" s="255"/>
      <c r="G81" s="255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224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44" t="str">
        <f>C81</f>
        <v>s případným nutným přemístěním hromad nebo dočasných skládek na místo potřeby ze vzdálenosti do 30 m, v rovině nebo ve svahu do 1 : 5,</v>
      </c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0" t="s">
        <v>522</v>
      </c>
      <c r="D82" s="221"/>
      <c r="E82" s="222">
        <v>38.700000000000003</v>
      </c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11"/>
      <c r="Z82" s="211"/>
      <c r="AA82" s="211"/>
      <c r="AB82" s="211"/>
      <c r="AC82" s="211"/>
      <c r="AD82" s="211"/>
      <c r="AE82" s="211"/>
      <c r="AF82" s="211"/>
      <c r="AG82" s="211" t="s">
        <v>125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37">
        <v>25</v>
      </c>
      <c r="B83" s="238" t="s">
        <v>309</v>
      </c>
      <c r="C83" s="248" t="s">
        <v>310</v>
      </c>
      <c r="D83" s="239" t="s">
        <v>244</v>
      </c>
      <c r="E83" s="240">
        <v>80.847999999999999</v>
      </c>
      <c r="F83" s="241"/>
      <c r="G83" s="242">
        <f>ROUND(E83*F83,2)</f>
        <v>0</v>
      </c>
      <c r="H83" s="241"/>
      <c r="I83" s="242">
        <f>ROUND(E83*H83,2)</f>
        <v>0</v>
      </c>
      <c r="J83" s="241"/>
      <c r="K83" s="242">
        <f>ROUND(E83*J83,2)</f>
        <v>0</v>
      </c>
      <c r="L83" s="242">
        <v>21</v>
      </c>
      <c r="M83" s="242">
        <f>G83*(1+L83/100)</f>
        <v>0</v>
      </c>
      <c r="N83" s="242">
        <v>0</v>
      </c>
      <c r="O83" s="242">
        <f>ROUND(E83*N83,2)</f>
        <v>0</v>
      </c>
      <c r="P83" s="242">
        <v>0</v>
      </c>
      <c r="Q83" s="242">
        <f>ROUND(E83*P83,2)</f>
        <v>0</v>
      </c>
      <c r="R83" s="242" t="s">
        <v>230</v>
      </c>
      <c r="S83" s="242" t="s">
        <v>117</v>
      </c>
      <c r="T83" s="243" t="s">
        <v>117</v>
      </c>
      <c r="U83" s="220">
        <v>0</v>
      </c>
      <c r="V83" s="220">
        <f>ROUND(E83*U83,2)</f>
        <v>0</v>
      </c>
      <c r="W83" s="220"/>
      <c r="X83" s="220" t="s">
        <v>199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261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30">
        <v>26</v>
      </c>
      <c r="B84" s="231" t="s">
        <v>311</v>
      </c>
      <c r="C84" s="249" t="s">
        <v>312</v>
      </c>
      <c r="D84" s="232" t="s">
        <v>313</v>
      </c>
      <c r="E84" s="233">
        <v>0.96750000000000003</v>
      </c>
      <c r="F84" s="234"/>
      <c r="G84" s="235">
        <f>ROUND(E84*F84,2)</f>
        <v>0</v>
      </c>
      <c r="H84" s="234"/>
      <c r="I84" s="235">
        <f>ROUND(E84*H84,2)</f>
        <v>0</v>
      </c>
      <c r="J84" s="234"/>
      <c r="K84" s="235">
        <f>ROUND(E84*J84,2)</f>
        <v>0</v>
      </c>
      <c r="L84" s="235">
        <v>21</v>
      </c>
      <c r="M84" s="235">
        <f>G84*(1+L84/100)</f>
        <v>0</v>
      </c>
      <c r="N84" s="235">
        <v>1E-3</v>
      </c>
      <c r="O84" s="235">
        <f>ROUND(E84*N84,2)</f>
        <v>0</v>
      </c>
      <c r="P84" s="235">
        <v>0</v>
      </c>
      <c r="Q84" s="235">
        <f>ROUND(E84*P84,2)</f>
        <v>0</v>
      </c>
      <c r="R84" s="235" t="s">
        <v>314</v>
      </c>
      <c r="S84" s="235" t="s">
        <v>117</v>
      </c>
      <c r="T84" s="236" t="s">
        <v>117</v>
      </c>
      <c r="U84" s="220">
        <v>0</v>
      </c>
      <c r="V84" s="220">
        <f>ROUND(E84*U84,2)</f>
        <v>0</v>
      </c>
      <c r="W84" s="220"/>
      <c r="X84" s="220" t="s">
        <v>315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316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50" t="s">
        <v>523</v>
      </c>
      <c r="D85" s="221"/>
      <c r="E85" s="222">
        <v>0.96750000000000003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125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30">
        <v>27</v>
      </c>
      <c r="B86" s="231" t="s">
        <v>318</v>
      </c>
      <c r="C86" s="249" t="s">
        <v>319</v>
      </c>
      <c r="D86" s="232" t="s">
        <v>320</v>
      </c>
      <c r="E86" s="233">
        <v>2.9392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1</v>
      </c>
      <c r="O86" s="235">
        <f>ROUND(E86*N86,2)</f>
        <v>2.94</v>
      </c>
      <c r="P86" s="235">
        <v>0</v>
      </c>
      <c r="Q86" s="235">
        <f>ROUND(E86*P86,2)</f>
        <v>0</v>
      </c>
      <c r="R86" s="235" t="s">
        <v>314</v>
      </c>
      <c r="S86" s="235" t="s">
        <v>117</v>
      </c>
      <c r="T86" s="236" t="s">
        <v>117</v>
      </c>
      <c r="U86" s="220">
        <v>0</v>
      </c>
      <c r="V86" s="220">
        <f>ROUND(E86*U86,2)</f>
        <v>0</v>
      </c>
      <c r="W86" s="220"/>
      <c r="X86" s="220" t="s">
        <v>315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321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0" t="s">
        <v>524</v>
      </c>
      <c r="D87" s="221"/>
      <c r="E87" s="222">
        <v>2.9392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125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30">
        <v>28</v>
      </c>
      <c r="B88" s="231" t="s">
        <v>323</v>
      </c>
      <c r="C88" s="249" t="s">
        <v>324</v>
      </c>
      <c r="D88" s="232" t="s">
        <v>320</v>
      </c>
      <c r="E88" s="233">
        <v>66.1036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1</v>
      </c>
      <c r="O88" s="235">
        <f>ROUND(E88*N88,2)</f>
        <v>66.099999999999994</v>
      </c>
      <c r="P88" s="235">
        <v>0</v>
      </c>
      <c r="Q88" s="235">
        <f>ROUND(E88*P88,2)</f>
        <v>0</v>
      </c>
      <c r="R88" s="235" t="s">
        <v>314</v>
      </c>
      <c r="S88" s="235" t="s">
        <v>117</v>
      </c>
      <c r="T88" s="236" t="s">
        <v>117</v>
      </c>
      <c r="U88" s="220">
        <v>0</v>
      </c>
      <c r="V88" s="220">
        <f>ROUND(E88*U88,2)</f>
        <v>0</v>
      </c>
      <c r="W88" s="220"/>
      <c r="X88" s="220" t="s">
        <v>315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316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8"/>
      <c r="B89" s="219"/>
      <c r="C89" s="250" t="s">
        <v>525</v>
      </c>
      <c r="D89" s="221"/>
      <c r="E89" s="222">
        <v>66.1036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125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24" t="s">
        <v>112</v>
      </c>
      <c r="B90" s="225" t="s">
        <v>62</v>
      </c>
      <c r="C90" s="247" t="s">
        <v>69</v>
      </c>
      <c r="D90" s="226"/>
      <c r="E90" s="227"/>
      <c r="F90" s="228"/>
      <c r="G90" s="228">
        <f>SUMIF(AG91:AG95,"&lt;&gt;NOR",G91:G95)</f>
        <v>0</v>
      </c>
      <c r="H90" s="228"/>
      <c r="I90" s="228">
        <f>SUM(I91:I95)</f>
        <v>0</v>
      </c>
      <c r="J90" s="228"/>
      <c r="K90" s="228">
        <f>SUM(K91:K95)</f>
        <v>0</v>
      </c>
      <c r="L90" s="228"/>
      <c r="M90" s="228">
        <f>SUM(M91:M95)</f>
        <v>0</v>
      </c>
      <c r="N90" s="228"/>
      <c r="O90" s="228">
        <f>SUM(O91:O95)</f>
        <v>18.88</v>
      </c>
      <c r="P90" s="228"/>
      <c r="Q90" s="228">
        <f>SUM(Q91:Q95)</f>
        <v>0</v>
      </c>
      <c r="R90" s="228"/>
      <c r="S90" s="228"/>
      <c r="T90" s="229"/>
      <c r="U90" s="223"/>
      <c r="V90" s="223">
        <f>SUM(V91:V95)</f>
        <v>11.57</v>
      </c>
      <c r="W90" s="223"/>
      <c r="X90" s="223"/>
      <c r="AG90" t="s">
        <v>113</v>
      </c>
    </row>
    <row r="91" spans="1:60" outlineLevel="1" x14ac:dyDescent="0.2">
      <c r="A91" s="230">
        <v>29</v>
      </c>
      <c r="B91" s="231" t="s">
        <v>526</v>
      </c>
      <c r="C91" s="249" t="s">
        <v>527</v>
      </c>
      <c r="D91" s="232" t="s">
        <v>238</v>
      </c>
      <c r="E91" s="233">
        <v>26.6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21</v>
      </c>
      <c r="M91" s="235">
        <f>G91*(1+L91/100)</f>
        <v>0</v>
      </c>
      <c r="N91" s="235">
        <v>0.23382</v>
      </c>
      <c r="O91" s="235">
        <f>ROUND(E91*N91,2)</f>
        <v>6.22</v>
      </c>
      <c r="P91" s="235">
        <v>0</v>
      </c>
      <c r="Q91" s="235">
        <f>ROUND(E91*P91,2)</f>
        <v>0</v>
      </c>
      <c r="R91" s="235" t="s">
        <v>328</v>
      </c>
      <c r="S91" s="235" t="s">
        <v>528</v>
      </c>
      <c r="T91" s="236" t="s">
        <v>528</v>
      </c>
      <c r="U91" s="220">
        <v>0.216</v>
      </c>
      <c r="V91" s="220">
        <f>ROUND(E91*U91,2)</f>
        <v>5.75</v>
      </c>
      <c r="W91" s="220"/>
      <c r="X91" s="220" t="s">
        <v>199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200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57" t="s">
        <v>529</v>
      </c>
      <c r="D92" s="255"/>
      <c r="E92" s="255"/>
      <c r="F92" s="255"/>
      <c r="G92" s="255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11"/>
      <c r="Z92" s="211"/>
      <c r="AA92" s="211"/>
      <c r="AB92" s="211"/>
      <c r="AC92" s="211"/>
      <c r="AD92" s="211"/>
      <c r="AE92" s="211"/>
      <c r="AF92" s="211"/>
      <c r="AG92" s="211" t="s">
        <v>224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44" t="str">
        <f>C92</f>
        <v>se zřízením štěrkopískového lože pod trubky a s jejich obsypem v průměrném celkovém množství do 0,15 m3/m v otevřeném příkopu,</v>
      </c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0" t="s">
        <v>530</v>
      </c>
      <c r="D93" s="221"/>
      <c r="E93" s="222">
        <v>26.6</v>
      </c>
      <c r="F93" s="220"/>
      <c r="G93" s="220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125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30">
        <v>30</v>
      </c>
      <c r="B94" s="231" t="s">
        <v>531</v>
      </c>
      <c r="C94" s="249" t="s">
        <v>532</v>
      </c>
      <c r="D94" s="232" t="s">
        <v>244</v>
      </c>
      <c r="E94" s="233">
        <v>6.0263999999999998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2.1</v>
      </c>
      <c r="O94" s="235">
        <f>ROUND(E94*N94,2)</f>
        <v>12.66</v>
      </c>
      <c r="P94" s="235">
        <v>0</v>
      </c>
      <c r="Q94" s="235">
        <f>ROUND(E94*P94,2)</f>
        <v>0</v>
      </c>
      <c r="R94" s="235" t="s">
        <v>533</v>
      </c>
      <c r="S94" s="235" t="s">
        <v>117</v>
      </c>
      <c r="T94" s="236" t="s">
        <v>117</v>
      </c>
      <c r="U94" s="220">
        <v>0.96499999999999997</v>
      </c>
      <c r="V94" s="220">
        <f>ROUND(E94*U94,2)</f>
        <v>5.82</v>
      </c>
      <c r="W94" s="220"/>
      <c r="X94" s="220" t="s">
        <v>199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200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8"/>
      <c r="B95" s="219"/>
      <c r="C95" s="250" t="s">
        <v>534</v>
      </c>
      <c r="D95" s="221"/>
      <c r="E95" s="222">
        <v>6.0263999999999998</v>
      </c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1"/>
      <c r="Z95" s="211"/>
      <c r="AA95" s="211"/>
      <c r="AB95" s="211"/>
      <c r="AC95" s="211"/>
      <c r="AD95" s="211"/>
      <c r="AE95" s="211"/>
      <c r="AF95" s="211"/>
      <c r="AG95" s="211" t="s">
        <v>125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224" t="s">
        <v>112</v>
      </c>
      <c r="B96" s="225" t="s">
        <v>70</v>
      </c>
      <c r="C96" s="247" t="s">
        <v>71</v>
      </c>
      <c r="D96" s="226"/>
      <c r="E96" s="227"/>
      <c r="F96" s="228"/>
      <c r="G96" s="228">
        <f>SUMIF(AG97:AG99,"&lt;&gt;NOR",G97:G99)</f>
        <v>0</v>
      </c>
      <c r="H96" s="228"/>
      <c r="I96" s="228">
        <f>SUM(I97:I99)</f>
        <v>0</v>
      </c>
      <c r="J96" s="228"/>
      <c r="K96" s="228">
        <f>SUM(K97:K99)</f>
        <v>0</v>
      </c>
      <c r="L96" s="228"/>
      <c r="M96" s="228">
        <f>SUM(M97:M99)</f>
        <v>0</v>
      </c>
      <c r="N96" s="228"/>
      <c r="O96" s="228">
        <f>SUM(O97:O99)</f>
        <v>0.83</v>
      </c>
      <c r="P96" s="228"/>
      <c r="Q96" s="228">
        <f>SUM(Q97:Q99)</f>
        <v>0</v>
      </c>
      <c r="R96" s="228"/>
      <c r="S96" s="228"/>
      <c r="T96" s="229"/>
      <c r="U96" s="223"/>
      <c r="V96" s="223">
        <f>SUM(V97:V99)</f>
        <v>0.57999999999999996</v>
      </c>
      <c r="W96" s="223"/>
      <c r="X96" s="223"/>
      <c r="AG96" t="s">
        <v>113</v>
      </c>
    </row>
    <row r="97" spans="1:60" outlineLevel="1" x14ac:dyDescent="0.2">
      <c r="A97" s="230">
        <v>31</v>
      </c>
      <c r="B97" s="231" t="s">
        <v>326</v>
      </c>
      <c r="C97" s="249" t="s">
        <v>327</v>
      </c>
      <c r="D97" s="232" t="s">
        <v>244</v>
      </c>
      <c r="E97" s="233">
        <v>0.44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1.8907700000000001</v>
      </c>
      <c r="O97" s="235">
        <f>ROUND(E97*N97,2)</f>
        <v>0.83</v>
      </c>
      <c r="P97" s="235">
        <v>0</v>
      </c>
      <c r="Q97" s="235">
        <f>ROUND(E97*P97,2)</f>
        <v>0</v>
      </c>
      <c r="R97" s="235" t="s">
        <v>328</v>
      </c>
      <c r="S97" s="235" t="s">
        <v>117</v>
      </c>
      <c r="T97" s="236" t="s">
        <v>117</v>
      </c>
      <c r="U97" s="220">
        <v>1.3169999999999999</v>
      </c>
      <c r="V97" s="220">
        <f>ROUND(E97*U97,2)</f>
        <v>0.57999999999999996</v>
      </c>
      <c r="W97" s="220"/>
      <c r="X97" s="220" t="s">
        <v>199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261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7" t="s">
        <v>329</v>
      </c>
      <c r="D98" s="255"/>
      <c r="E98" s="255"/>
      <c r="F98" s="255"/>
      <c r="G98" s="255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1"/>
      <c r="Z98" s="211"/>
      <c r="AA98" s="211"/>
      <c r="AB98" s="211"/>
      <c r="AC98" s="211"/>
      <c r="AD98" s="211"/>
      <c r="AE98" s="211"/>
      <c r="AF98" s="211"/>
      <c r="AG98" s="211" t="s">
        <v>224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0" t="s">
        <v>535</v>
      </c>
      <c r="D99" s="221"/>
      <c r="E99" s="222">
        <v>0.44</v>
      </c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125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x14ac:dyDescent="0.2">
      <c r="A100" s="224" t="s">
        <v>112</v>
      </c>
      <c r="B100" s="225" t="s">
        <v>74</v>
      </c>
      <c r="C100" s="247" t="s">
        <v>75</v>
      </c>
      <c r="D100" s="226"/>
      <c r="E100" s="227"/>
      <c r="F100" s="228"/>
      <c r="G100" s="228">
        <f>SUMIF(AG101:AG123,"&lt;&gt;NOR",G101:G123)</f>
        <v>0</v>
      </c>
      <c r="H100" s="228"/>
      <c r="I100" s="228">
        <f>SUM(I101:I123)</f>
        <v>0</v>
      </c>
      <c r="J100" s="228"/>
      <c r="K100" s="228">
        <f>SUM(K101:K123)</f>
        <v>0</v>
      </c>
      <c r="L100" s="228"/>
      <c r="M100" s="228">
        <f>SUM(M101:M123)</f>
        <v>0</v>
      </c>
      <c r="N100" s="228"/>
      <c r="O100" s="228">
        <f>SUM(O101:O123)</f>
        <v>0.16</v>
      </c>
      <c r="P100" s="228"/>
      <c r="Q100" s="228">
        <f>SUM(Q101:Q123)</f>
        <v>0</v>
      </c>
      <c r="R100" s="228"/>
      <c r="S100" s="228"/>
      <c r="T100" s="229"/>
      <c r="U100" s="223"/>
      <c r="V100" s="223">
        <f>SUM(V101:V123)</f>
        <v>3.52</v>
      </c>
      <c r="W100" s="223"/>
      <c r="X100" s="223"/>
      <c r="AG100" t="s">
        <v>113</v>
      </c>
    </row>
    <row r="101" spans="1:60" ht="22.5" outlineLevel="1" x14ac:dyDescent="0.2">
      <c r="A101" s="230">
        <v>32</v>
      </c>
      <c r="B101" s="231" t="s">
        <v>536</v>
      </c>
      <c r="C101" s="249" t="s">
        <v>537</v>
      </c>
      <c r="D101" s="232" t="s">
        <v>238</v>
      </c>
      <c r="E101" s="233">
        <v>4</v>
      </c>
      <c r="F101" s="234"/>
      <c r="G101" s="235">
        <f>ROUND(E101*F101,2)</f>
        <v>0</v>
      </c>
      <c r="H101" s="234"/>
      <c r="I101" s="235">
        <f>ROUND(E101*H101,2)</f>
        <v>0</v>
      </c>
      <c r="J101" s="234"/>
      <c r="K101" s="235">
        <f>ROUND(E101*J101,2)</f>
        <v>0</v>
      </c>
      <c r="L101" s="235">
        <v>21</v>
      </c>
      <c r="M101" s="235">
        <f>G101*(1+L101/100)</f>
        <v>0</v>
      </c>
      <c r="N101" s="235">
        <v>0</v>
      </c>
      <c r="O101" s="235">
        <f>ROUND(E101*N101,2)</f>
        <v>0</v>
      </c>
      <c r="P101" s="235">
        <v>0</v>
      </c>
      <c r="Q101" s="235">
        <f>ROUND(E101*P101,2)</f>
        <v>0</v>
      </c>
      <c r="R101" s="235" t="s">
        <v>328</v>
      </c>
      <c r="S101" s="235" t="s">
        <v>117</v>
      </c>
      <c r="T101" s="236" t="s">
        <v>117</v>
      </c>
      <c r="U101" s="220">
        <v>5.3999999999999999E-2</v>
      </c>
      <c r="V101" s="220">
        <f>ROUND(E101*U101,2)</f>
        <v>0.22</v>
      </c>
      <c r="W101" s="220"/>
      <c r="X101" s="220" t="s">
        <v>199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200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7" t="s">
        <v>329</v>
      </c>
      <c r="D102" s="255"/>
      <c r="E102" s="255"/>
      <c r="F102" s="255"/>
      <c r="G102" s="255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1"/>
      <c r="Z102" s="211"/>
      <c r="AA102" s="211"/>
      <c r="AB102" s="211"/>
      <c r="AC102" s="211"/>
      <c r="AD102" s="211"/>
      <c r="AE102" s="211"/>
      <c r="AF102" s="211"/>
      <c r="AG102" s="211" t="s">
        <v>224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37">
        <v>33</v>
      </c>
      <c r="B103" s="238" t="s">
        <v>538</v>
      </c>
      <c r="C103" s="248" t="s">
        <v>539</v>
      </c>
      <c r="D103" s="239" t="s">
        <v>354</v>
      </c>
      <c r="E103" s="240">
        <v>1</v>
      </c>
      <c r="F103" s="241"/>
      <c r="G103" s="242">
        <f>ROUND(E103*F103,2)</f>
        <v>0</v>
      </c>
      <c r="H103" s="241"/>
      <c r="I103" s="242">
        <f>ROUND(E103*H103,2)</f>
        <v>0</v>
      </c>
      <c r="J103" s="241"/>
      <c r="K103" s="242">
        <f>ROUND(E103*J103,2)</f>
        <v>0</v>
      </c>
      <c r="L103" s="242">
        <v>21</v>
      </c>
      <c r="M103" s="242">
        <f>G103*(1+L103/100)</f>
        <v>0</v>
      </c>
      <c r="N103" s="242">
        <v>1.9000000000000001E-4</v>
      </c>
      <c r="O103" s="242">
        <f>ROUND(E103*N103,2)</f>
        <v>0</v>
      </c>
      <c r="P103" s="242">
        <v>0</v>
      </c>
      <c r="Q103" s="242">
        <f>ROUND(E103*P103,2)</f>
        <v>0</v>
      </c>
      <c r="R103" s="242" t="s">
        <v>328</v>
      </c>
      <c r="S103" s="242" t="s">
        <v>117</v>
      </c>
      <c r="T103" s="243" t="s">
        <v>117</v>
      </c>
      <c r="U103" s="220">
        <v>1.3979999999999999</v>
      </c>
      <c r="V103" s="220">
        <f>ROUND(E103*U103,2)</f>
        <v>1.4</v>
      </c>
      <c r="W103" s="220"/>
      <c r="X103" s="220" t="s">
        <v>199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261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30">
        <v>34</v>
      </c>
      <c r="B104" s="231" t="s">
        <v>371</v>
      </c>
      <c r="C104" s="249" t="s">
        <v>372</v>
      </c>
      <c r="D104" s="232" t="s">
        <v>238</v>
      </c>
      <c r="E104" s="233">
        <v>4</v>
      </c>
      <c r="F104" s="234"/>
      <c r="G104" s="235">
        <f>ROUND(E104*F104,2)</f>
        <v>0</v>
      </c>
      <c r="H104" s="234"/>
      <c r="I104" s="235">
        <f>ROUND(E104*H104,2)</f>
        <v>0</v>
      </c>
      <c r="J104" s="234"/>
      <c r="K104" s="235">
        <f>ROUND(E104*J104,2)</f>
        <v>0</v>
      </c>
      <c r="L104" s="235">
        <v>21</v>
      </c>
      <c r="M104" s="235">
        <f>G104*(1+L104/100)</f>
        <v>0</v>
      </c>
      <c r="N104" s="235">
        <v>0</v>
      </c>
      <c r="O104" s="235">
        <f>ROUND(E104*N104,2)</f>
        <v>0</v>
      </c>
      <c r="P104" s="235">
        <v>0</v>
      </c>
      <c r="Q104" s="235">
        <f>ROUND(E104*P104,2)</f>
        <v>0</v>
      </c>
      <c r="R104" s="235" t="s">
        <v>328</v>
      </c>
      <c r="S104" s="235" t="s">
        <v>117</v>
      </c>
      <c r="T104" s="236" t="s">
        <v>117</v>
      </c>
      <c r="U104" s="220">
        <v>4.3999999999999997E-2</v>
      </c>
      <c r="V104" s="220">
        <f>ROUND(E104*U104,2)</f>
        <v>0.18</v>
      </c>
      <c r="W104" s="220"/>
      <c r="X104" s="220" t="s">
        <v>199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261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57" t="s">
        <v>373</v>
      </c>
      <c r="D105" s="255"/>
      <c r="E105" s="255"/>
      <c r="F105" s="255"/>
      <c r="G105" s="255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224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44" t="str">
        <f>C105</f>
        <v>přísun, montáže, demontáže a odsunu zkoušecího čerpadla, napuštění tlakovou vodou a dodání vody pro tlakovou zkoušku,</v>
      </c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30">
        <v>35</v>
      </c>
      <c r="B106" s="231" t="s">
        <v>540</v>
      </c>
      <c r="C106" s="249" t="s">
        <v>541</v>
      </c>
      <c r="D106" s="232" t="s">
        <v>238</v>
      </c>
      <c r="E106" s="233">
        <v>4</v>
      </c>
      <c r="F106" s="234"/>
      <c r="G106" s="235">
        <f>ROUND(E106*F106,2)</f>
        <v>0</v>
      </c>
      <c r="H106" s="234"/>
      <c r="I106" s="235">
        <f>ROUND(E106*H106,2)</f>
        <v>0</v>
      </c>
      <c r="J106" s="234"/>
      <c r="K106" s="235">
        <f>ROUND(E106*J106,2)</f>
        <v>0</v>
      </c>
      <c r="L106" s="235">
        <v>21</v>
      </c>
      <c r="M106" s="235">
        <f>G106*(1+L106/100)</f>
        <v>0</v>
      </c>
      <c r="N106" s="235">
        <v>0</v>
      </c>
      <c r="O106" s="235">
        <f>ROUND(E106*N106,2)</f>
        <v>0</v>
      </c>
      <c r="P106" s="235">
        <v>0</v>
      </c>
      <c r="Q106" s="235">
        <f>ROUND(E106*P106,2)</f>
        <v>0</v>
      </c>
      <c r="R106" s="235" t="s">
        <v>328</v>
      </c>
      <c r="S106" s="235" t="s">
        <v>117</v>
      </c>
      <c r="T106" s="236" t="s">
        <v>117</v>
      </c>
      <c r="U106" s="220">
        <v>0.15</v>
      </c>
      <c r="V106" s="220">
        <f>ROUND(E106*U106,2)</f>
        <v>0.6</v>
      </c>
      <c r="W106" s="220"/>
      <c r="X106" s="220" t="s">
        <v>199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200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8"/>
      <c r="B107" s="219"/>
      <c r="C107" s="257" t="s">
        <v>377</v>
      </c>
      <c r="D107" s="255"/>
      <c r="E107" s="255"/>
      <c r="F107" s="255"/>
      <c r="G107" s="255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1"/>
      <c r="Z107" s="211"/>
      <c r="AA107" s="211"/>
      <c r="AB107" s="211"/>
      <c r="AC107" s="211"/>
      <c r="AD107" s="211"/>
      <c r="AE107" s="211"/>
      <c r="AF107" s="211"/>
      <c r="AG107" s="211" t="s">
        <v>224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44" t="str">
        <f>C107</f>
        <v>napuštění a vypuštění vody, dodání vody a desinfekčního prostředku, náklady na bakteriologický rozbor vody,</v>
      </c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30">
        <v>36</v>
      </c>
      <c r="B108" s="231" t="s">
        <v>378</v>
      </c>
      <c r="C108" s="249" t="s">
        <v>379</v>
      </c>
      <c r="D108" s="232" t="s">
        <v>354</v>
      </c>
      <c r="E108" s="233">
        <v>1</v>
      </c>
      <c r="F108" s="234"/>
      <c r="G108" s="235">
        <f>ROUND(E108*F108,2)</f>
        <v>0</v>
      </c>
      <c r="H108" s="234"/>
      <c r="I108" s="235">
        <f>ROUND(E108*H108,2)</f>
        <v>0</v>
      </c>
      <c r="J108" s="234"/>
      <c r="K108" s="235">
        <f>ROUND(E108*J108,2)</f>
        <v>0</v>
      </c>
      <c r="L108" s="235">
        <v>21</v>
      </c>
      <c r="M108" s="235">
        <f>G108*(1+L108/100)</f>
        <v>0</v>
      </c>
      <c r="N108" s="235">
        <v>0.12303</v>
      </c>
      <c r="O108" s="235">
        <f>ROUND(E108*N108,2)</f>
        <v>0.12</v>
      </c>
      <c r="P108" s="235">
        <v>0</v>
      </c>
      <c r="Q108" s="235">
        <f>ROUND(E108*P108,2)</f>
        <v>0</v>
      </c>
      <c r="R108" s="235" t="s">
        <v>328</v>
      </c>
      <c r="S108" s="235" t="s">
        <v>117</v>
      </c>
      <c r="T108" s="236" t="s">
        <v>117</v>
      </c>
      <c r="U108" s="220">
        <v>0.86299999999999999</v>
      </c>
      <c r="V108" s="220">
        <f>ROUND(E108*U108,2)</f>
        <v>0.86</v>
      </c>
      <c r="W108" s="220"/>
      <c r="X108" s="220" t="s">
        <v>199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261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7" t="s">
        <v>380</v>
      </c>
      <c r="D109" s="255"/>
      <c r="E109" s="255"/>
      <c r="F109" s="255"/>
      <c r="G109" s="255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224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37">
        <v>37</v>
      </c>
      <c r="B110" s="238" t="s">
        <v>383</v>
      </c>
      <c r="C110" s="248" t="s">
        <v>384</v>
      </c>
      <c r="D110" s="239" t="s">
        <v>238</v>
      </c>
      <c r="E110" s="240">
        <v>4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21</v>
      </c>
      <c r="M110" s="242">
        <f>G110*(1+L110/100)</f>
        <v>0</v>
      </c>
      <c r="N110" s="242">
        <v>0</v>
      </c>
      <c r="O110" s="242">
        <f>ROUND(E110*N110,2)</f>
        <v>0</v>
      </c>
      <c r="P110" s="242">
        <v>0</v>
      </c>
      <c r="Q110" s="242">
        <f>ROUND(E110*P110,2)</f>
        <v>0</v>
      </c>
      <c r="R110" s="242" t="s">
        <v>328</v>
      </c>
      <c r="S110" s="242" t="s">
        <v>117</v>
      </c>
      <c r="T110" s="243" t="s">
        <v>117</v>
      </c>
      <c r="U110" s="220">
        <v>2.5999999999999999E-2</v>
      </c>
      <c r="V110" s="220">
        <f>ROUND(E110*U110,2)</f>
        <v>0.1</v>
      </c>
      <c r="W110" s="220"/>
      <c r="X110" s="220" t="s">
        <v>199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200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37">
        <v>38</v>
      </c>
      <c r="B111" s="238" t="s">
        <v>385</v>
      </c>
      <c r="C111" s="248" t="s">
        <v>386</v>
      </c>
      <c r="D111" s="239" t="s">
        <v>238</v>
      </c>
      <c r="E111" s="240">
        <v>4.8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2">
        <v>5.0000000000000002E-5</v>
      </c>
      <c r="O111" s="242">
        <f>ROUND(E111*N111,2)</f>
        <v>0</v>
      </c>
      <c r="P111" s="242">
        <v>0</v>
      </c>
      <c r="Q111" s="242">
        <f>ROUND(E111*P111,2)</f>
        <v>0</v>
      </c>
      <c r="R111" s="242" t="s">
        <v>328</v>
      </c>
      <c r="S111" s="242" t="s">
        <v>117</v>
      </c>
      <c r="T111" s="243" t="s">
        <v>117</v>
      </c>
      <c r="U111" s="220">
        <v>3.4000000000000002E-2</v>
      </c>
      <c r="V111" s="220">
        <f>ROUND(E111*U111,2)</f>
        <v>0.16</v>
      </c>
      <c r="W111" s="220"/>
      <c r="X111" s="220" t="s">
        <v>199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200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30">
        <v>39</v>
      </c>
      <c r="B112" s="231" t="s">
        <v>542</v>
      </c>
      <c r="C112" s="249" t="s">
        <v>543</v>
      </c>
      <c r="D112" s="232" t="s">
        <v>354</v>
      </c>
      <c r="E112" s="233">
        <v>1</v>
      </c>
      <c r="F112" s="234"/>
      <c r="G112" s="235">
        <f>ROUND(E112*F112,2)</f>
        <v>0</v>
      </c>
      <c r="H112" s="234"/>
      <c r="I112" s="235">
        <f>ROUND(E112*H112,2)</f>
        <v>0</v>
      </c>
      <c r="J112" s="234"/>
      <c r="K112" s="235">
        <f>ROUND(E112*J112,2)</f>
        <v>0</v>
      </c>
      <c r="L112" s="235">
        <v>21</v>
      </c>
      <c r="M112" s="235">
        <f>G112*(1+L112/100)</f>
        <v>0</v>
      </c>
      <c r="N112" s="235">
        <v>0</v>
      </c>
      <c r="O112" s="235">
        <f>ROUND(E112*N112,2)</f>
        <v>0</v>
      </c>
      <c r="P112" s="235">
        <v>0</v>
      </c>
      <c r="Q112" s="235">
        <f>ROUND(E112*P112,2)</f>
        <v>0</v>
      </c>
      <c r="R112" s="235"/>
      <c r="S112" s="235" t="s">
        <v>157</v>
      </c>
      <c r="T112" s="236" t="s">
        <v>118</v>
      </c>
      <c r="U112" s="220">
        <v>0</v>
      </c>
      <c r="V112" s="220">
        <f>ROUND(E112*U112,2)</f>
        <v>0</v>
      </c>
      <c r="W112" s="220"/>
      <c r="X112" s="220" t="s">
        <v>199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200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0" t="s">
        <v>544</v>
      </c>
      <c r="D113" s="221"/>
      <c r="E113" s="222">
        <v>1</v>
      </c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125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18"/>
      <c r="B114" s="219"/>
      <c r="C114" s="250" t="s">
        <v>545</v>
      </c>
      <c r="D114" s="221"/>
      <c r="E114" s="222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125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30">
        <v>40</v>
      </c>
      <c r="B115" s="231" t="s">
        <v>546</v>
      </c>
      <c r="C115" s="249" t="s">
        <v>547</v>
      </c>
      <c r="D115" s="232" t="s">
        <v>429</v>
      </c>
      <c r="E115" s="233">
        <v>1</v>
      </c>
      <c r="F115" s="234"/>
      <c r="G115" s="235">
        <f>ROUND(E115*F115,2)</f>
        <v>0</v>
      </c>
      <c r="H115" s="234"/>
      <c r="I115" s="235">
        <f>ROUND(E115*H115,2)</f>
        <v>0</v>
      </c>
      <c r="J115" s="234"/>
      <c r="K115" s="235">
        <f>ROUND(E115*J115,2)</f>
        <v>0</v>
      </c>
      <c r="L115" s="235">
        <v>21</v>
      </c>
      <c r="M115" s="235">
        <f>G115*(1+L115/100)</f>
        <v>0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5"/>
      <c r="S115" s="235" t="s">
        <v>157</v>
      </c>
      <c r="T115" s="236" t="s">
        <v>118</v>
      </c>
      <c r="U115" s="220">
        <v>0</v>
      </c>
      <c r="V115" s="220">
        <f>ROUND(E115*U115,2)</f>
        <v>0</v>
      </c>
      <c r="W115" s="220"/>
      <c r="X115" s="220" t="s">
        <v>199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200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0" t="s">
        <v>548</v>
      </c>
      <c r="D116" s="221"/>
      <c r="E116" s="222">
        <v>1</v>
      </c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125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0" t="s">
        <v>549</v>
      </c>
      <c r="D117" s="221"/>
      <c r="E117" s="222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125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8"/>
      <c r="B118" s="219"/>
      <c r="C118" s="250" t="s">
        <v>550</v>
      </c>
      <c r="D118" s="221"/>
      <c r="E118" s="222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125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37">
        <v>41</v>
      </c>
      <c r="B119" s="238" t="s">
        <v>551</v>
      </c>
      <c r="C119" s="248" t="s">
        <v>552</v>
      </c>
      <c r="D119" s="239" t="s">
        <v>238</v>
      </c>
      <c r="E119" s="240">
        <v>4.4000000000000004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21</v>
      </c>
      <c r="M119" s="242">
        <f>G119*(1+L119/100)</f>
        <v>0</v>
      </c>
      <c r="N119" s="242">
        <v>1.06E-3</v>
      </c>
      <c r="O119" s="242">
        <f>ROUND(E119*N119,2)</f>
        <v>0</v>
      </c>
      <c r="P119" s="242">
        <v>0</v>
      </c>
      <c r="Q119" s="242">
        <f>ROUND(E119*P119,2)</f>
        <v>0</v>
      </c>
      <c r="R119" s="242" t="s">
        <v>314</v>
      </c>
      <c r="S119" s="242" t="s">
        <v>117</v>
      </c>
      <c r="T119" s="243" t="s">
        <v>117</v>
      </c>
      <c r="U119" s="220">
        <v>0</v>
      </c>
      <c r="V119" s="220">
        <f>ROUND(E119*U119,2)</f>
        <v>0</v>
      </c>
      <c r="W119" s="220"/>
      <c r="X119" s="220" t="s">
        <v>315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316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2.5" outlineLevel="1" x14ac:dyDescent="0.2">
      <c r="A120" s="237">
        <v>42</v>
      </c>
      <c r="B120" s="238" t="s">
        <v>397</v>
      </c>
      <c r="C120" s="248" t="s">
        <v>398</v>
      </c>
      <c r="D120" s="239" t="s">
        <v>354</v>
      </c>
      <c r="E120" s="240">
        <v>1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2">
        <v>1.1299999999999999E-2</v>
      </c>
      <c r="O120" s="242">
        <f>ROUND(E120*N120,2)</f>
        <v>0.01</v>
      </c>
      <c r="P120" s="242">
        <v>0</v>
      </c>
      <c r="Q120" s="242">
        <f>ROUND(E120*P120,2)</f>
        <v>0</v>
      </c>
      <c r="R120" s="242" t="s">
        <v>314</v>
      </c>
      <c r="S120" s="242" t="s">
        <v>117</v>
      </c>
      <c r="T120" s="243" t="s">
        <v>117</v>
      </c>
      <c r="U120" s="220">
        <v>0</v>
      </c>
      <c r="V120" s="220">
        <f>ROUND(E120*U120,2)</f>
        <v>0</v>
      </c>
      <c r="W120" s="220"/>
      <c r="X120" s="220" t="s">
        <v>315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316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45" outlineLevel="1" x14ac:dyDescent="0.2">
      <c r="A121" s="237">
        <v>43</v>
      </c>
      <c r="B121" s="238" t="s">
        <v>553</v>
      </c>
      <c r="C121" s="248" t="s">
        <v>554</v>
      </c>
      <c r="D121" s="239" t="s">
        <v>354</v>
      </c>
      <c r="E121" s="240">
        <v>1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21</v>
      </c>
      <c r="M121" s="242">
        <f>G121*(1+L121/100)</f>
        <v>0</v>
      </c>
      <c r="N121" s="242">
        <v>1.7000000000000001E-2</v>
      </c>
      <c r="O121" s="242">
        <f>ROUND(E121*N121,2)</f>
        <v>0.02</v>
      </c>
      <c r="P121" s="242">
        <v>0</v>
      </c>
      <c r="Q121" s="242">
        <f>ROUND(E121*P121,2)</f>
        <v>0</v>
      </c>
      <c r="R121" s="242" t="s">
        <v>314</v>
      </c>
      <c r="S121" s="242" t="s">
        <v>117</v>
      </c>
      <c r="T121" s="243" t="s">
        <v>117</v>
      </c>
      <c r="U121" s="220">
        <v>0</v>
      </c>
      <c r="V121" s="220">
        <f>ROUND(E121*U121,2)</f>
        <v>0</v>
      </c>
      <c r="W121" s="220"/>
      <c r="X121" s="220" t="s">
        <v>315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316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37">
        <v>44</v>
      </c>
      <c r="B122" s="238" t="s">
        <v>409</v>
      </c>
      <c r="C122" s="248" t="s">
        <v>410</v>
      </c>
      <c r="D122" s="239" t="s">
        <v>354</v>
      </c>
      <c r="E122" s="240">
        <v>1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2" t="s">
        <v>314</v>
      </c>
      <c r="S122" s="242" t="s">
        <v>117</v>
      </c>
      <c r="T122" s="243" t="s">
        <v>117</v>
      </c>
      <c r="U122" s="220">
        <v>0</v>
      </c>
      <c r="V122" s="220">
        <f>ROUND(E122*U122,2)</f>
        <v>0</v>
      </c>
      <c r="W122" s="220"/>
      <c r="X122" s="220" t="s">
        <v>315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321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37">
        <v>45</v>
      </c>
      <c r="B123" s="238" t="s">
        <v>413</v>
      </c>
      <c r="C123" s="248" t="s">
        <v>414</v>
      </c>
      <c r="D123" s="239" t="s">
        <v>354</v>
      </c>
      <c r="E123" s="240">
        <v>1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2">
        <v>7.3000000000000001E-3</v>
      </c>
      <c r="O123" s="242">
        <f>ROUND(E123*N123,2)</f>
        <v>0.01</v>
      </c>
      <c r="P123" s="242">
        <v>0</v>
      </c>
      <c r="Q123" s="242">
        <f>ROUND(E123*P123,2)</f>
        <v>0</v>
      </c>
      <c r="R123" s="242" t="s">
        <v>314</v>
      </c>
      <c r="S123" s="242" t="s">
        <v>117</v>
      </c>
      <c r="T123" s="243" t="s">
        <v>117</v>
      </c>
      <c r="U123" s="220">
        <v>0</v>
      </c>
      <c r="V123" s="220">
        <f>ROUND(E123*U123,2)</f>
        <v>0</v>
      </c>
      <c r="W123" s="220"/>
      <c r="X123" s="220" t="s">
        <v>315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316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x14ac:dyDescent="0.2">
      <c r="A124" s="224" t="s">
        <v>112</v>
      </c>
      <c r="B124" s="225" t="s">
        <v>78</v>
      </c>
      <c r="C124" s="247" t="s">
        <v>79</v>
      </c>
      <c r="D124" s="226"/>
      <c r="E124" s="227"/>
      <c r="F124" s="228"/>
      <c r="G124" s="228">
        <f>SUMIF(AG125:AG125,"&lt;&gt;NOR",G125:G125)</f>
        <v>0</v>
      </c>
      <c r="H124" s="228"/>
      <c r="I124" s="228">
        <f>SUM(I125:I125)</f>
        <v>0</v>
      </c>
      <c r="J124" s="228"/>
      <c r="K124" s="228">
        <f>SUM(K125:K125)</f>
        <v>0</v>
      </c>
      <c r="L124" s="228"/>
      <c r="M124" s="228">
        <f>SUM(M125:M125)</f>
        <v>0</v>
      </c>
      <c r="N124" s="228"/>
      <c r="O124" s="228">
        <f>SUM(O125:O125)</f>
        <v>0</v>
      </c>
      <c r="P124" s="228"/>
      <c r="Q124" s="228">
        <f>SUM(Q125:Q125)</f>
        <v>0</v>
      </c>
      <c r="R124" s="228"/>
      <c r="S124" s="228"/>
      <c r="T124" s="229"/>
      <c r="U124" s="223"/>
      <c r="V124" s="223">
        <f>SUM(V125:V125)</f>
        <v>55.44</v>
      </c>
      <c r="W124" s="223"/>
      <c r="X124" s="223"/>
      <c r="AG124" t="s">
        <v>113</v>
      </c>
    </row>
    <row r="125" spans="1:60" outlineLevel="1" x14ac:dyDescent="0.2">
      <c r="A125" s="230">
        <v>46</v>
      </c>
      <c r="B125" s="231" t="s">
        <v>555</v>
      </c>
      <c r="C125" s="249" t="s">
        <v>556</v>
      </c>
      <c r="D125" s="232" t="s">
        <v>320</v>
      </c>
      <c r="E125" s="233">
        <v>143.99360999999999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0</v>
      </c>
      <c r="O125" s="235">
        <f>ROUND(E125*N125,2)</f>
        <v>0</v>
      </c>
      <c r="P125" s="235">
        <v>0</v>
      </c>
      <c r="Q125" s="235">
        <f>ROUND(E125*P125,2)</f>
        <v>0</v>
      </c>
      <c r="R125" s="235" t="s">
        <v>462</v>
      </c>
      <c r="S125" s="235" t="s">
        <v>117</v>
      </c>
      <c r="T125" s="236" t="s">
        <v>117</v>
      </c>
      <c r="U125" s="220">
        <v>0.38500000000000001</v>
      </c>
      <c r="V125" s="220">
        <f>ROUND(E125*U125,2)</f>
        <v>55.44</v>
      </c>
      <c r="W125" s="220"/>
      <c r="X125" s="220" t="s">
        <v>199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200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3"/>
      <c r="B126" s="4"/>
      <c r="C126" s="252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v>15</v>
      </c>
      <c r="AF126">
        <v>21</v>
      </c>
      <c r="AG126" t="s">
        <v>99</v>
      </c>
    </row>
    <row r="127" spans="1:60" x14ac:dyDescent="0.2">
      <c r="A127" s="214"/>
      <c r="B127" s="215" t="s">
        <v>29</v>
      </c>
      <c r="C127" s="253"/>
      <c r="D127" s="216"/>
      <c r="E127" s="217"/>
      <c r="F127" s="217"/>
      <c r="G127" s="246">
        <f>G8+G90+G96+G100+G124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f>SUMIF(L7:L125,AE126,G7:G125)</f>
        <v>0</v>
      </c>
      <c r="AF127">
        <f>SUMIF(L7:L125,AF126,G7:G125)</f>
        <v>0</v>
      </c>
      <c r="AG127" t="s">
        <v>191</v>
      </c>
    </row>
    <row r="128" spans="1:60" x14ac:dyDescent="0.2">
      <c r="C128" s="254"/>
      <c r="D128" s="10"/>
      <c r="AG128" t="s">
        <v>192</v>
      </c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33">
    <mergeCell ref="C105:G105"/>
    <mergeCell ref="C107:G107"/>
    <mergeCell ref="C109:G109"/>
    <mergeCell ref="C76:G76"/>
    <mergeCell ref="C79:G79"/>
    <mergeCell ref="C81:G81"/>
    <mergeCell ref="C92:G92"/>
    <mergeCell ref="C98:G98"/>
    <mergeCell ref="C102:G102"/>
    <mergeCell ref="C49:G49"/>
    <mergeCell ref="C51:G51"/>
    <mergeCell ref="C54:G54"/>
    <mergeCell ref="C57:G57"/>
    <mergeCell ref="C59:G59"/>
    <mergeCell ref="C68:G68"/>
    <mergeCell ref="C32:G32"/>
    <mergeCell ref="C35:G35"/>
    <mergeCell ref="C38:G38"/>
    <mergeCell ref="C41:G41"/>
    <mergeCell ref="C44:G44"/>
    <mergeCell ref="C47:G47"/>
    <mergeCell ref="C14:G14"/>
    <mergeCell ref="C17:G17"/>
    <mergeCell ref="C20:G20"/>
    <mergeCell ref="C23:G23"/>
    <mergeCell ref="C26:G26"/>
    <mergeCell ref="C29:G2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 1 Naklady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'2 1 Naklady'!Názvy_tisku</vt:lpstr>
      <vt:lpstr>oadresa</vt:lpstr>
      <vt:lpstr>Stavba!Objednatel</vt:lpstr>
      <vt:lpstr>Stavba!Objekt</vt:lpstr>
      <vt:lpstr>'1 1 Pol'!Oblast_tisku</vt:lpstr>
      <vt:lpstr>'1 2 Pol'!Oblast_tisku</vt:lpstr>
      <vt:lpstr>'2 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2019-03-19T12:27:02Z</cp:lastPrinted>
  <dcterms:created xsi:type="dcterms:W3CDTF">2009-04-08T07:15:50Z</dcterms:created>
  <dcterms:modified xsi:type="dcterms:W3CDTF">2020-07-28T11:10:22Z</dcterms:modified>
</cp:coreProperties>
</file>